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25" windowWidth="19425" windowHeight="6210"/>
  </bookViews>
  <sheets>
    <sheet name="Sheet1" sheetId="1" r:id="rId1"/>
  </sheets>
  <externalReferences>
    <externalReference r:id="rId2"/>
  </externalReferences>
  <definedNames>
    <definedName name="_xlnm.Print_Area" localSheetId="0">Sheet1!$A$1:$I$21</definedName>
  </definedNames>
  <calcPr calcId="145621"/>
</workbook>
</file>

<file path=xl/calcChain.xml><?xml version="1.0" encoding="utf-8"?>
<calcChain xmlns="http://schemas.openxmlformats.org/spreadsheetml/2006/main">
  <c r="E16" i="1" l="1"/>
  <c r="E6" i="1"/>
  <c r="E7" i="1"/>
  <c r="E8" i="1"/>
  <c r="E9" i="1"/>
  <c r="E10" i="1"/>
  <c r="E11" i="1"/>
  <c r="E12" i="1"/>
  <c r="E13" i="1"/>
  <c r="E14" i="1"/>
  <c r="E5" i="1"/>
  <c r="E19" i="1" s="1"/>
  <c r="D6" i="1"/>
  <c r="D7" i="1"/>
  <c r="D8" i="1"/>
  <c r="D9" i="1"/>
  <c r="D10" i="1"/>
  <c r="D11" i="1"/>
  <c r="D12" i="1"/>
  <c r="D13" i="1"/>
  <c r="D14" i="1"/>
  <c r="D5" i="1"/>
  <c r="C6" i="1"/>
  <c r="C7" i="1"/>
  <c r="C8" i="1"/>
  <c r="C9" i="1"/>
  <c r="C10" i="1"/>
  <c r="C11" i="1"/>
  <c r="C12" i="1"/>
  <c r="C13" i="1"/>
  <c r="C5" i="1"/>
  <c r="E20" i="1" l="1"/>
  <c r="F20" i="1" s="1"/>
  <c r="E15" i="1"/>
  <c r="E17" i="1" s="1"/>
  <c r="E21" i="1" l="1"/>
  <c r="F19" i="1"/>
  <c r="F21" i="1" s="1"/>
  <c r="D15" i="1"/>
  <c r="C15" i="1"/>
</calcChain>
</file>

<file path=xl/comments1.xml><?xml version="1.0" encoding="utf-8"?>
<comments xmlns="http://schemas.openxmlformats.org/spreadsheetml/2006/main">
  <authors>
    <author>Wendy Jefferies</author>
  </authors>
  <commentList>
    <comment ref="C14" authorId="0">
      <text>
        <r>
          <rPr>
            <b/>
            <sz val="8"/>
            <color indexed="81"/>
            <rFont val="Tahoma"/>
            <charset val="1"/>
          </rPr>
          <t>Wendy Jefferies:</t>
        </r>
        <r>
          <rPr>
            <sz val="8"/>
            <color indexed="81"/>
            <rFont val="Tahoma"/>
            <charset val="1"/>
          </rPr>
          <t xml:space="preserve">
manually adjusted by £1 as corporate accounts £1 out and will be adjusted in FY2017-18</t>
        </r>
      </text>
    </comment>
  </commentList>
</comments>
</file>

<file path=xl/sharedStrings.xml><?xml version="1.0" encoding="utf-8"?>
<sst xmlns="http://schemas.openxmlformats.org/spreadsheetml/2006/main" count="71" uniqueCount="52">
  <si>
    <t>School</t>
  </si>
  <si>
    <t>TOTAL</t>
  </si>
  <si>
    <t>£</t>
  </si>
  <si>
    <t>DFE</t>
  </si>
  <si>
    <t>St Gregory's Secondary</t>
  </si>
  <si>
    <t>Emailed letter to School</t>
  </si>
  <si>
    <t>Total C/fwds Balance LA &amp; High Needs</t>
  </si>
  <si>
    <t>Officer Recommendation/ Comment</t>
  </si>
  <si>
    <t>Check</t>
  </si>
  <si>
    <t>Variance shld be zero</t>
  </si>
  <si>
    <t>Paulton Juniors</t>
  </si>
  <si>
    <t>Roundhill Primary</t>
  </si>
  <si>
    <t>Westfield Primary</t>
  </si>
  <si>
    <t>Chew Valley Secondary</t>
  </si>
  <si>
    <t>Yes - to support amalgamation and lump sum reduction</t>
  </si>
  <si>
    <t>Secondary %</t>
  </si>
  <si>
    <t>Primary %</t>
  </si>
  <si>
    <t>Approve as exceptional circumstance</t>
  </si>
  <si>
    <t>Approve as SCOT registration</t>
  </si>
  <si>
    <t>Final</t>
  </si>
  <si>
    <t>Total</t>
  </si>
  <si>
    <t>School Excessive Revenue Balances FY2016/2017</t>
  </si>
  <si>
    <t>Camerton Primary</t>
  </si>
  <si>
    <t>Threshold Balance FY2016-17</t>
  </si>
  <si>
    <t>East Harptree Primary</t>
  </si>
  <si>
    <t>Farrington Gurney Primary</t>
  </si>
  <si>
    <t>St Marys Primary Bath</t>
  </si>
  <si>
    <t>St Marys Primary Writhlington</t>
  </si>
  <si>
    <t>Excess balance In previous FY2015-2016?</t>
  </si>
  <si>
    <t>Schools explanation for use of Excessive balance - FY2016-2017</t>
  </si>
  <si>
    <t>Shade yellow once information confirmed on justification form</t>
  </si>
  <si>
    <t>Yes - PE Grant c/fwds and support budget</t>
  </si>
  <si>
    <t>Yes - capital project equipment purchases</t>
  </si>
  <si>
    <t>Yes - to improve catering provision registered with SCOT</t>
  </si>
  <si>
    <t>Yes - to repay LA capital loan re Gateway extension and support budget in year deficit for FY2016-17</t>
  </si>
  <si>
    <t>Excess Revenue Balance FY2016-17 (rounded)</t>
  </si>
  <si>
    <t xml:space="preserve">Rolling capital programme - catering income to be used to improve catering provision </t>
  </si>
  <si>
    <t>31.5.17</t>
  </si>
  <si>
    <t>No</t>
  </si>
  <si>
    <t>School has potential in year deficit for FY2017-18 onwards. School is able to balance the budget for FY2017-18 with support from its carry forward balance from FY2016-17</t>
  </si>
  <si>
    <t>£5k to support capitation budgets to fund resources for new GCSE/A Level courses, £16K to support 6th form Bursaries, £9k re late allocation of year 7 catch-up grant and £45k to support in year deficit budget for FY2017-18 onwards</t>
  </si>
  <si>
    <t>School had potential in year deficit for FY2017-18 onwards due to reduction in pupil numbers. School has made significant savings in FY2016-17 in respect of PPA cover in order to support potential deficit and balance the budget for FY2017-18</t>
  </si>
  <si>
    <t>£5.5k  pupil premium support for pupil with EHCP who needs 1:1 and extra behaviour support not covered by the SEN funding and £2k contribution to playground and health and safety project partly funded by devolved capital and registered with SCOT</t>
  </si>
  <si>
    <t>Approve £5.5K as exceptional circumstance and £2k as SCOT registration</t>
  </si>
  <si>
    <t>School converted to academy status from 1st April 2017. Balance at conversion date is to be determined and transferred in full to the academy</t>
  </si>
  <si>
    <t>n/a</t>
  </si>
  <si>
    <t>Update internal drainage system as unable and failing to carry away rain water</t>
  </si>
  <si>
    <t>To contribute to set up costs for a plan to start an additional class</t>
  </si>
  <si>
    <t>16.6.17</t>
  </si>
  <si>
    <t>Approve as application made to SCOT team for registration</t>
  </si>
  <si>
    <t xml:space="preserve">Pupil premium grant £17,714 and PE grant £160 carried forward at 31.3.17. balance of £3,754 will be required to support the catering budget in relation to UIFSM </t>
  </si>
  <si>
    <t>£12,333 to be retained for potential academy conversion central costs 1.12.17 to 31.3.18. £10,000 for converting KS1 library to an extra classroom to cope with growth in pupil numbers and the provision of a new central staff room. The balance of £76,750 required to support the schools budget due to the removal of one lump sum as a result of amalgamation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</si>
</sst>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Fill="1" applyBorder="1"/>
    <xf numFmtId="164" fontId="3" fillId="0" borderId="9" xfId="0" applyNumberFormat="1" applyFont="1" applyBorder="1"/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3" fillId="0" borderId="10" xfId="0" applyFont="1" applyBorder="1"/>
    <xf numFmtId="164" fontId="0" fillId="0" borderId="0" xfId="0" applyNumberFormat="1"/>
    <xf numFmtId="0" fontId="5" fillId="0" borderId="0" xfId="0" applyFont="1" applyAlignment="1">
      <alignment wrapText="1"/>
    </xf>
    <xf numFmtId="0" fontId="1" fillId="3" borderId="15" xfId="0" applyFont="1" applyFill="1" applyBorder="1"/>
    <xf numFmtId="10" fontId="0" fillId="0" borderId="0" xfId="0" applyNumberFormat="1"/>
    <xf numFmtId="4" fontId="0" fillId="0" borderId="0" xfId="0" applyNumberFormat="1"/>
    <xf numFmtId="0" fontId="0" fillId="0" borderId="16" xfId="0" applyBorder="1"/>
    <xf numFmtId="4" fontId="0" fillId="0" borderId="16" xfId="0" applyNumberFormat="1" applyBorder="1"/>
    <xf numFmtId="10" fontId="0" fillId="0" borderId="16" xfId="0" applyNumberFormat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0" fontId="5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5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wrapText="1"/>
    </xf>
    <xf numFmtId="0" fontId="1" fillId="4" borderId="6" xfId="0" applyFont="1" applyFill="1" applyBorder="1"/>
    <xf numFmtId="0" fontId="0" fillId="4" borderId="11" xfId="0" applyFill="1" applyBorder="1" applyAlignment="1">
      <alignment horizontal="center"/>
    </xf>
    <xf numFmtId="0" fontId="1" fillId="4" borderId="12" xfId="0" applyFont="1" applyFill="1" applyBorder="1"/>
    <xf numFmtId="0" fontId="5" fillId="4" borderId="12" xfId="0" applyFont="1" applyFill="1" applyBorder="1"/>
    <xf numFmtId="0" fontId="6" fillId="2" borderId="0" xfId="0" applyFont="1" applyFill="1" applyBorder="1"/>
    <xf numFmtId="0" fontId="1" fillId="2" borderId="0" xfId="0" applyFont="1" applyFill="1"/>
    <xf numFmtId="0" fontId="1" fillId="4" borderId="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0" fillId="4" borderId="0" xfId="0" applyFill="1" applyBorder="1"/>
    <xf numFmtId="3" fontId="5" fillId="4" borderId="6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5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BF3F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Finance%202000\Schools%20Strategic%20Team\End%20Of%20Year\2016-2017\EOY%20Summary%20Reports\School%20Carry%20Forwards%2016-17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Cfwds only"/>
      <sheetName val="Copy REV aggresso download"/>
      <sheetName val="Copy Cap agresso download"/>
      <sheetName val="1617 Rev agresso"/>
      <sheetName val="1617 Cap agresso"/>
    </sheetNames>
    <sheetDataSet>
      <sheetData sheetId="0">
        <row r="3">
          <cell r="A3">
            <v>2236</v>
          </cell>
          <cell r="B3" t="str">
            <v>CE01</v>
          </cell>
          <cell r="C3" t="str">
            <v>Bathampton Primary</v>
          </cell>
          <cell r="D3" t="str">
            <v>Bathampton Primary School</v>
          </cell>
          <cell r="E3">
            <v>806103</v>
          </cell>
          <cell r="F3">
            <v>752203.57</v>
          </cell>
          <cell r="G3">
            <v>53899.43</v>
          </cell>
          <cell r="H3">
            <v>53899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6318</v>
          </cell>
          <cell r="V3">
            <v>6318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53899.43</v>
          </cell>
          <cell r="AT3">
            <v>22894</v>
          </cell>
          <cell r="AU3">
            <v>752204</v>
          </cell>
          <cell r="AV3">
            <v>828997</v>
          </cell>
          <cell r="AW3">
            <v>53899</v>
          </cell>
          <cell r="AX3">
            <v>66320</v>
          </cell>
          <cell r="AY3">
            <v>0</v>
          </cell>
          <cell r="AZ3">
            <v>6.5</v>
          </cell>
          <cell r="BA3">
            <v>66320</v>
          </cell>
          <cell r="BB3">
            <v>25000</v>
          </cell>
        </row>
        <row r="4">
          <cell r="A4">
            <v>3076</v>
          </cell>
          <cell r="B4" t="str">
            <v>CE02</v>
          </cell>
          <cell r="C4" t="str">
            <v>Batheaston Primary</v>
          </cell>
          <cell r="D4" t="str">
            <v>Batheaston Primary School</v>
          </cell>
          <cell r="E4">
            <v>778693</v>
          </cell>
          <cell r="F4">
            <v>765122.76</v>
          </cell>
          <cell r="G4">
            <v>13570.24</v>
          </cell>
          <cell r="H4">
            <v>13570</v>
          </cell>
          <cell r="I4">
            <v>17719</v>
          </cell>
          <cell r="J4">
            <v>25116.85</v>
          </cell>
          <cell r="K4">
            <v>-7397.85</v>
          </cell>
          <cell r="L4">
            <v>-7398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7632</v>
          </cell>
          <cell r="V4">
            <v>7632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6172.3899999999994</v>
          </cell>
          <cell r="AT4">
            <v>39099</v>
          </cell>
          <cell r="AU4">
            <v>790240</v>
          </cell>
          <cell r="AV4">
            <v>835511</v>
          </cell>
          <cell r="AW4">
            <v>6172</v>
          </cell>
          <cell r="AX4">
            <v>66841</v>
          </cell>
          <cell r="AY4">
            <v>0</v>
          </cell>
          <cell r="AZ4">
            <v>0.74</v>
          </cell>
          <cell r="BA4">
            <v>66841</v>
          </cell>
          <cell r="BB4">
            <v>25000</v>
          </cell>
        </row>
        <row r="5">
          <cell r="A5">
            <v>3077</v>
          </cell>
          <cell r="B5" t="str">
            <v>CE03</v>
          </cell>
          <cell r="C5" t="str">
            <v>Bathford  Primary</v>
          </cell>
          <cell r="D5" t="str">
            <v>Louise_Gauntlett@BATHNES.GOV.UK</v>
          </cell>
          <cell r="E5">
            <v>699993</v>
          </cell>
          <cell r="F5">
            <v>668776.16</v>
          </cell>
          <cell r="G5">
            <v>31216.84</v>
          </cell>
          <cell r="H5">
            <v>31217</v>
          </cell>
          <cell r="I5">
            <v>22514</v>
          </cell>
          <cell r="J5">
            <v>33065.33</v>
          </cell>
          <cell r="K5">
            <v>-10551.33</v>
          </cell>
          <cell r="L5">
            <v>-10551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12961</v>
          </cell>
          <cell r="V5">
            <v>0</v>
          </cell>
          <cell r="W5">
            <v>12961</v>
          </cell>
          <cell r="X5">
            <v>12961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21846</v>
          </cell>
          <cell r="AD5">
            <v>0</v>
          </cell>
          <cell r="AE5">
            <v>21846</v>
          </cell>
          <cell r="AF5">
            <v>21846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20665.510000000002</v>
          </cell>
          <cell r="AT5">
            <v>28455</v>
          </cell>
          <cell r="AU5">
            <v>701841</v>
          </cell>
          <cell r="AV5">
            <v>750962</v>
          </cell>
          <cell r="AW5">
            <v>20666</v>
          </cell>
          <cell r="AX5">
            <v>60077</v>
          </cell>
          <cell r="AY5">
            <v>0</v>
          </cell>
          <cell r="AZ5">
            <v>2.75</v>
          </cell>
          <cell r="BA5">
            <v>60077</v>
          </cell>
          <cell r="BB5">
            <v>25000</v>
          </cell>
        </row>
        <row r="6">
          <cell r="A6">
            <v>3420</v>
          </cell>
          <cell r="B6" t="str">
            <v>CE04</v>
          </cell>
          <cell r="C6" t="str">
            <v>Bathwick, St Mary's Primary</v>
          </cell>
          <cell r="D6" t="str">
            <v>Bathwick St Mary</v>
          </cell>
          <cell r="E6">
            <v>829856</v>
          </cell>
          <cell r="F6">
            <v>795895.47</v>
          </cell>
          <cell r="G6">
            <v>33960.53</v>
          </cell>
          <cell r="H6">
            <v>33961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1622</v>
          </cell>
          <cell r="AD6">
            <v>0</v>
          </cell>
          <cell r="AE6">
            <v>1622</v>
          </cell>
          <cell r="AF6">
            <v>1622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33960.53</v>
          </cell>
          <cell r="AT6">
            <v>24128</v>
          </cell>
          <cell r="AU6">
            <v>795895</v>
          </cell>
          <cell r="AV6">
            <v>853984</v>
          </cell>
          <cell r="AW6">
            <v>33961</v>
          </cell>
          <cell r="AX6">
            <v>68319</v>
          </cell>
          <cell r="AY6">
            <v>0</v>
          </cell>
          <cell r="AZ6">
            <v>3.98</v>
          </cell>
          <cell r="BA6">
            <v>68319</v>
          </cell>
          <cell r="BB6">
            <v>25000</v>
          </cell>
        </row>
        <row r="7">
          <cell r="A7">
            <v>2237</v>
          </cell>
          <cell r="B7" t="str">
            <v>CE05</v>
          </cell>
          <cell r="C7" t="str">
            <v>Bishop Sutton Primary</v>
          </cell>
          <cell r="D7" t="str">
            <v>Bishop Sutton Primary School</v>
          </cell>
          <cell r="E7">
            <v>560411</v>
          </cell>
          <cell r="F7">
            <v>558662.21</v>
          </cell>
          <cell r="G7">
            <v>1748.79</v>
          </cell>
          <cell r="H7">
            <v>1749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6154</v>
          </cell>
          <cell r="V7">
            <v>2097.1799999999998</v>
          </cell>
          <cell r="W7">
            <v>4056.82</v>
          </cell>
          <cell r="X7">
            <v>4057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1748.79</v>
          </cell>
          <cell r="AT7">
            <v>17077</v>
          </cell>
          <cell r="AU7">
            <v>558662</v>
          </cell>
          <cell r="AV7">
            <v>577488</v>
          </cell>
          <cell r="AW7">
            <v>1749</v>
          </cell>
          <cell r="AX7">
            <v>46199</v>
          </cell>
          <cell r="AY7">
            <v>0</v>
          </cell>
          <cell r="AZ7">
            <v>0.3</v>
          </cell>
          <cell r="BA7">
            <v>46199</v>
          </cell>
          <cell r="BB7">
            <v>25000</v>
          </cell>
        </row>
        <row r="8">
          <cell r="A8">
            <v>3078</v>
          </cell>
          <cell r="B8" t="str">
            <v>CE06</v>
          </cell>
          <cell r="C8" t="str">
            <v>Cameley Primary</v>
          </cell>
          <cell r="D8" t="str">
            <v>Cameley Primary School</v>
          </cell>
          <cell r="E8">
            <v>473667</v>
          </cell>
          <cell r="F8">
            <v>461096.6</v>
          </cell>
          <cell r="G8">
            <v>12570.4</v>
          </cell>
          <cell r="H8">
            <v>12570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3761</v>
          </cell>
          <cell r="V8">
            <v>3761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12570.4</v>
          </cell>
          <cell r="AT8">
            <v>13551</v>
          </cell>
          <cell r="AU8">
            <v>461097</v>
          </cell>
          <cell r="AV8">
            <v>487218</v>
          </cell>
          <cell r="AW8">
            <v>12570</v>
          </cell>
          <cell r="AX8">
            <v>38977</v>
          </cell>
          <cell r="AY8">
            <v>0</v>
          </cell>
          <cell r="AZ8">
            <v>2.58</v>
          </cell>
          <cell r="BA8">
            <v>38977</v>
          </cell>
          <cell r="BB8">
            <v>25000</v>
          </cell>
        </row>
        <row r="9">
          <cell r="A9">
            <v>3079</v>
          </cell>
          <cell r="B9" t="str">
            <v>CE07</v>
          </cell>
          <cell r="C9" t="str">
            <v>Camerton Primary</v>
          </cell>
          <cell r="D9" t="str">
            <v>Camerton Primary School</v>
          </cell>
          <cell r="E9">
            <v>271360</v>
          </cell>
          <cell r="F9">
            <v>241718.39999999999</v>
          </cell>
          <cell r="G9">
            <v>29641.599999999999</v>
          </cell>
          <cell r="H9">
            <v>29642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24</v>
          </cell>
          <cell r="V9">
            <v>0</v>
          </cell>
          <cell r="W9">
            <v>24</v>
          </cell>
          <cell r="X9">
            <v>24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29641.599999999999</v>
          </cell>
          <cell r="AT9">
            <v>9617</v>
          </cell>
          <cell r="AU9">
            <v>241718</v>
          </cell>
          <cell r="AV9">
            <v>280977</v>
          </cell>
          <cell r="AW9">
            <v>29642</v>
          </cell>
          <cell r="AX9">
            <v>25000</v>
          </cell>
          <cell r="AY9">
            <v>4642</v>
          </cell>
          <cell r="AZ9">
            <v>10.55</v>
          </cell>
          <cell r="BA9">
            <v>22478</v>
          </cell>
          <cell r="BB9">
            <v>25000</v>
          </cell>
        </row>
        <row r="10">
          <cell r="A10">
            <v>2260</v>
          </cell>
          <cell r="B10" t="str">
            <v>CE08</v>
          </cell>
          <cell r="C10" t="str">
            <v>Castle Primary</v>
          </cell>
          <cell r="D10" t="str">
            <v>Ali_Richards@BATHNES.GOV.UK</v>
          </cell>
          <cell r="E10">
            <v>1212059</v>
          </cell>
          <cell r="F10">
            <v>1172047.18</v>
          </cell>
          <cell r="G10">
            <v>40011.82</v>
          </cell>
          <cell r="H10">
            <v>40012</v>
          </cell>
          <cell r="I10">
            <v>8690</v>
          </cell>
          <cell r="J10">
            <v>8633.23</v>
          </cell>
          <cell r="K10">
            <v>56.77</v>
          </cell>
          <cell r="L10">
            <v>57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10000</v>
          </cell>
          <cell r="V10">
            <v>9397.89</v>
          </cell>
          <cell r="W10">
            <v>602.11</v>
          </cell>
          <cell r="X10">
            <v>602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16</v>
          </cell>
          <cell r="AD10">
            <v>16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40068.589999999997</v>
          </cell>
          <cell r="AT10">
            <v>28006</v>
          </cell>
          <cell r="AU10">
            <v>1180680</v>
          </cell>
          <cell r="AV10">
            <v>1248755</v>
          </cell>
          <cell r="AW10">
            <v>40069</v>
          </cell>
          <cell r="AX10">
            <v>99900</v>
          </cell>
          <cell r="AY10">
            <v>0</v>
          </cell>
          <cell r="AZ10">
            <v>3.21</v>
          </cell>
          <cell r="BA10">
            <v>99900</v>
          </cell>
          <cell r="BB10">
            <v>25000</v>
          </cell>
        </row>
        <row r="11">
          <cell r="A11">
            <v>2258</v>
          </cell>
          <cell r="B11" t="str">
            <v>CE09</v>
          </cell>
          <cell r="C11" t="str">
            <v>Chandag Infants</v>
          </cell>
          <cell r="D11" t="str">
            <v>Chandag Infant School</v>
          </cell>
          <cell r="E11">
            <v>747419</v>
          </cell>
          <cell r="F11">
            <v>743992.88</v>
          </cell>
          <cell r="G11">
            <v>3426.12</v>
          </cell>
          <cell r="H11">
            <v>3426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15384</v>
          </cell>
          <cell r="V11">
            <v>17436</v>
          </cell>
          <cell r="W11">
            <v>-2052</v>
          </cell>
          <cell r="X11">
            <v>-2052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3426.12</v>
          </cell>
          <cell r="AT11">
            <v>27190</v>
          </cell>
          <cell r="AU11">
            <v>743993</v>
          </cell>
          <cell r="AV11">
            <v>774609</v>
          </cell>
          <cell r="AW11">
            <v>3426</v>
          </cell>
          <cell r="AX11">
            <v>61969</v>
          </cell>
          <cell r="AY11">
            <v>0</v>
          </cell>
          <cell r="AZ11">
            <v>0.44</v>
          </cell>
          <cell r="BA11">
            <v>61969</v>
          </cell>
          <cell r="BB11">
            <v>25000</v>
          </cell>
        </row>
        <row r="12">
          <cell r="A12">
            <v>2242</v>
          </cell>
          <cell r="B12" t="str">
            <v>CE10</v>
          </cell>
          <cell r="C12" t="str">
            <v>Chandag Juniors</v>
          </cell>
          <cell r="D12" t="str">
            <v>Chandag Junior School</v>
          </cell>
          <cell r="E12">
            <v>925305</v>
          </cell>
          <cell r="F12">
            <v>862522.59</v>
          </cell>
          <cell r="G12">
            <v>62782.41</v>
          </cell>
          <cell r="H12">
            <v>62782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-24311.14</v>
          </cell>
          <cell r="O12">
            <v>24311.14</v>
          </cell>
          <cell r="P12">
            <v>24311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28151</v>
          </cell>
          <cell r="V12">
            <v>25514.720000000001</v>
          </cell>
          <cell r="W12">
            <v>2636.28</v>
          </cell>
          <cell r="X12">
            <v>2636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87093.55</v>
          </cell>
          <cell r="AT12">
            <v>28447</v>
          </cell>
          <cell r="AU12">
            <v>862523</v>
          </cell>
          <cell r="AV12">
            <v>953752</v>
          </cell>
          <cell r="AW12">
            <v>62782</v>
          </cell>
          <cell r="AX12">
            <v>76300</v>
          </cell>
          <cell r="AY12">
            <v>0</v>
          </cell>
          <cell r="AZ12">
            <v>6.58</v>
          </cell>
          <cell r="BA12">
            <v>76300</v>
          </cell>
          <cell r="BB12">
            <v>25000</v>
          </cell>
        </row>
        <row r="13">
          <cell r="A13">
            <v>2238</v>
          </cell>
          <cell r="B13" t="str">
            <v>CE11</v>
          </cell>
          <cell r="C13" t="str">
            <v>Chew Magna Primary</v>
          </cell>
          <cell r="D13" t="str">
            <v>Chew Magna Primary School</v>
          </cell>
          <cell r="E13">
            <v>482982</v>
          </cell>
          <cell r="F13">
            <v>474841.97</v>
          </cell>
          <cell r="G13">
            <v>8140.03</v>
          </cell>
          <cell r="H13">
            <v>8140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16269</v>
          </cell>
          <cell r="AL13">
            <v>16269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8140.03</v>
          </cell>
          <cell r="AT13">
            <v>14168</v>
          </cell>
          <cell r="AU13">
            <v>474842</v>
          </cell>
          <cell r="AV13">
            <v>497150</v>
          </cell>
          <cell r="AW13">
            <v>8140</v>
          </cell>
          <cell r="AX13">
            <v>39772</v>
          </cell>
          <cell r="AY13">
            <v>0</v>
          </cell>
          <cell r="AZ13">
            <v>1.64</v>
          </cell>
          <cell r="BA13">
            <v>39772</v>
          </cell>
          <cell r="BB13">
            <v>25000</v>
          </cell>
        </row>
        <row r="14">
          <cell r="A14">
            <v>3086</v>
          </cell>
          <cell r="B14" t="str">
            <v>CE16</v>
          </cell>
          <cell r="C14" t="str">
            <v>East Harptree Primary</v>
          </cell>
          <cell r="D14" t="str">
            <v>East Harptree Primary School</v>
          </cell>
          <cell r="E14">
            <v>422336</v>
          </cell>
          <cell r="F14">
            <v>374988.59</v>
          </cell>
          <cell r="G14">
            <v>47347.41</v>
          </cell>
          <cell r="H14">
            <v>47347</v>
          </cell>
          <cell r="I14">
            <v>3251</v>
          </cell>
          <cell r="J14">
            <v>7896.54</v>
          </cell>
          <cell r="K14">
            <v>-4645.54</v>
          </cell>
          <cell r="L14">
            <v>-4646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18792</v>
          </cell>
          <cell r="V14">
            <v>12434.98</v>
          </cell>
          <cell r="W14">
            <v>6357.02</v>
          </cell>
          <cell r="X14">
            <v>6357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-6000</v>
          </cell>
          <cell r="AE14">
            <v>6000</v>
          </cell>
          <cell r="AF14">
            <v>6000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42701.87</v>
          </cell>
          <cell r="AT14">
            <v>16846</v>
          </cell>
          <cell r="AU14">
            <v>382885</v>
          </cell>
          <cell r="AV14">
            <v>442433</v>
          </cell>
          <cell r="AW14">
            <v>42701</v>
          </cell>
          <cell r="AX14">
            <v>35395</v>
          </cell>
          <cell r="AY14">
            <v>7306</v>
          </cell>
          <cell r="AZ14">
            <v>9.65</v>
          </cell>
          <cell r="BA14">
            <v>35395</v>
          </cell>
          <cell r="BB14">
            <v>25000</v>
          </cell>
        </row>
        <row r="15">
          <cell r="A15">
            <v>3088</v>
          </cell>
          <cell r="B15" t="str">
            <v>CE17</v>
          </cell>
          <cell r="C15" t="str">
            <v>Farmborough Primary</v>
          </cell>
          <cell r="D15" t="str">
            <v>Farmborough Primary School</v>
          </cell>
          <cell r="E15">
            <v>486618</v>
          </cell>
          <cell r="F15">
            <v>480230.17</v>
          </cell>
          <cell r="G15">
            <v>6387.83</v>
          </cell>
          <cell r="H15">
            <v>6388</v>
          </cell>
          <cell r="I15">
            <v>12284</v>
          </cell>
          <cell r="J15">
            <v>17659.07</v>
          </cell>
          <cell r="K15">
            <v>-5375.07</v>
          </cell>
          <cell r="L15">
            <v>-5375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-13063.57</v>
          </cell>
          <cell r="AE15">
            <v>13063.57</v>
          </cell>
          <cell r="AF15">
            <v>13064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1012.7600000000002</v>
          </cell>
          <cell r="AT15">
            <v>14609</v>
          </cell>
          <cell r="AU15">
            <v>497889</v>
          </cell>
          <cell r="AV15">
            <v>513511</v>
          </cell>
          <cell r="AW15">
            <v>1013</v>
          </cell>
          <cell r="AX15">
            <v>41081</v>
          </cell>
          <cell r="AY15">
            <v>0</v>
          </cell>
          <cell r="AZ15">
            <v>0.2</v>
          </cell>
          <cell r="BA15">
            <v>41081</v>
          </cell>
          <cell r="BB15">
            <v>25000</v>
          </cell>
        </row>
        <row r="16">
          <cell r="A16">
            <v>3089</v>
          </cell>
          <cell r="B16" t="str">
            <v>CE18</v>
          </cell>
          <cell r="C16" t="str">
            <v>Farrington Gurney Primary</v>
          </cell>
          <cell r="D16" t="str">
            <v>Farrington Gurney Primary School</v>
          </cell>
          <cell r="E16">
            <v>393008</v>
          </cell>
          <cell r="F16">
            <v>360620.43</v>
          </cell>
          <cell r="G16">
            <v>32387.57</v>
          </cell>
          <cell r="H16">
            <v>32388</v>
          </cell>
          <cell r="I16">
            <v>9525</v>
          </cell>
          <cell r="J16">
            <v>8052.92</v>
          </cell>
          <cell r="K16">
            <v>1472.08</v>
          </cell>
          <cell r="L16">
            <v>1472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20174</v>
          </cell>
          <cell r="V16">
            <v>13378.68</v>
          </cell>
          <cell r="W16">
            <v>6795.32</v>
          </cell>
          <cell r="X16">
            <v>6795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33859.65</v>
          </cell>
          <cell r="AT16">
            <v>14522</v>
          </cell>
          <cell r="AU16">
            <v>368673</v>
          </cell>
          <cell r="AV16">
            <v>417055</v>
          </cell>
          <cell r="AW16">
            <v>33860</v>
          </cell>
          <cell r="AX16">
            <v>33364</v>
          </cell>
          <cell r="AY16">
            <v>496</v>
          </cell>
          <cell r="AZ16">
            <v>8.1199999999999992</v>
          </cell>
          <cell r="BA16">
            <v>33364</v>
          </cell>
          <cell r="BB16">
            <v>25000</v>
          </cell>
        </row>
        <row r="17">
          <cell r="A17">
            <v>3092</v>
          </cell>
          <cell r="B17" t="str">
            <v>CE19</v>
          </cell>
          <cell r="C17" t="str">
            <v>Freshford Primary</v>
          </cell>
          <cell r="D17" t="str">
            <v>Freshford Primary School</v>
          </cell>
          <cell r="E17">
            <v>636545</v>
          </cell>
          <cell r="F17">
            <v>585294.81000000006</v>
          </cell>
          <cell r="G17">
            <v>51250.19</v>
          </cell>
          <cell r="H17">
            <v>51250</v>
          </cell>
          <cell r="I17">
            <v>2661</v>
          </cell>
          <cell r="J17">
            <v>2661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2225</v>
          </cell>
          <cell r="V17">
            <v>2225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51250.19</v>
          </cell>
          <cell r="AT17">
            <v>17429</v>
          </cell>
          <cell r="AU17">
            <v>587956</v>
          </cell>
          <cell r="AV17">
            <v>656635</v>
          </cell>
          <cell r="AW17">
            <v>51250</v>
          </cell>
          <cell r="AX17">
            <v>52531</v>
          </cell>
          <cell r="AY17">
            <v>0</v>
          </cell>
          <cell r="AZ17">
            <v>7.8</v>
          </cell>
          <cell r="BA17">
            <v>52531</v>
          </cell>
          <cell r="BB17">
            <v>25000</v>
          </cell>
        </row>
        <row r="18">
          <cell r="A18">
            <v>3096</v>
          </cell>
          <cell r="B18" t="str">
            <v>CE23</v>
          </cell>
          <cell r="C18" t="str">
            <v>Marksbury Primary</v>
          </cell>
          <cell r="D18" t="str">
            <v>Marksbury Primary School</v>
          </cell>
          <cell r="E18">
            <v>497676</v>
          </cell>
          <cell r="F18">
            <v>457127</v>
          </cell>
          <cell r="G18">
            <v>40549</v>
          </cell>
          <cell r="H18">
            <v>40549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13285</v>
          </cell>
          <cell r="V18">
            <v>11505</v>
          </cell>
          <cell r="W18">
            <v>1780</v>
          </cell>
          <cell r="X18">
            <v>1780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40549</v>
          </cell>
          <cell r="AT18">
            <v>13375</v>
          </cell>
          <cell r="AU18">
            <v>457127</v>
          </cell>
          <cell r="AV18">
            <v>511051</v>
          </cell>
          <cell r="AW18">
            <v>40549</v>
          </cell>
          <cell r="AX18">
            <v>40884</v>
          </cell>
          <cell r="AY18">
            <v>0</v>
          </cell>
          <cell r="AZ18">
            <v>7.93</v>
          </cell>
          <cell r="BA18">
            <v>40884</v>
          </cell>
          <cell r="BB18">
            <v>25000</v>
          </cell>
        </row>
        <row r="19">
          <cell r="A19">
            <v>2259</v>
          </cell>
          <cell r="B19" t="str">
            <v>CE24</v>
          </cell>
          <cell r="C19" t="str">
            <v>Midsomer Norton Primary</v>
          </cell>
          <cell r="D19" t="str">
            <v>Midsomer Norton Primary School</v>
          </cell>
          <cell r="E19">
            <v>1077659</v>
          </cell>
          <cell r="F19">
            <v>1045381.47</v>
          </cell>
          <cell r="G19">
            <v>32277.53</v>
          </cell>
          <cell r="H19">
            <v>32278</v>
          </cell>
          <cell r="I19">
            <v>60125</v>
          </cell>
          <cell r="J19">
            <v>53361.61</v>
          </cell>
          <cell r="K19">
            <v>6763.39</v>
          </cell>
          <cell r="L19">
            <v>6763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9593</v>
          </cell>
          <cell r="V19">
            <v>8644</v>
          </cell>
          <cell r="W19">
            <v>949</v>
          </cell>
          <cell r="X19">
            <v>949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39040.92</v>
          </cell>
          <cell r="AT19">
            <v>55532</v>
          </cell>
          <cell r="AU19">
            <v>1098743</v>
          </cell>
          <cell r="AV19">
            <v>1193316</v>
          </cell>
          <cell r="AW19">
            <v>39041</v>
          </cell>
          <cell r="AX19">
            <v>95465</v>
          </cell>
          <cell r="AY19">
            <v>0</v>
          </cell>
          <cell r="AZ19">
            <v>3.27</v>
          </cell>
          <cell r="BA19">
            <v>95465</v>
          </cell>
          <cell r="BB19">
            <v>25000</v>
          </cell>
        </row>
        <row r="20">
          <cell r="A20">
            <v>3449</v>
          </cell>
          <cell r="B20" t="str">
            <v>CE92</v>
          </cell>
          <cell r="C20" t="str">
            <v>Newbridge Primary</v>
          </cell>
          <cell r="D20" t="str">
            <v>Tracey_Lynch@BATHNES.GOV.UK</v>
          </cell>
          <cell r="E20">
            <v>1516743</v>
          </cell>
          <cell r="F20">
            <v>1486817.09</v>
          </cell>
          <cell r="G20">
            <v>29925.91</v>
          </cell>
          <cell r="H20">
            <v>29926</v>
          </cell>
          <cell r="I20">
            <v>44099</v>
          </cell>
          <cell r="J20">
            <v>35883.97</v>
          </cell>
          <cell r="K20">
            <v>8215.0300000000007</v>
          </cell>
          <cell r="L20">
            <v>8215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26053</v>
          </cell>
          <cell r="V20">
            <v>20611.53</v>
          </cell>
          <cell r="W20">
            <v>5441.47</v>
          </cell>
          <cell r="X20">
            <v>5441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38140.94</v>
          </cell>
          <cell r="AT20">
            <v>43871</v>
          </cell>
          <cell r="AU20">
            <v>1522701</v>
          </cell>
          <cell r="AV20">
            <v>1604713</v>
          </cell>
          <cell r="AW20">
            <v>38141</v>
          </cell>
          <cell r="AX20">
            <v>128377</v>
          </cell>
          <cell r="AY20">
            <v>0</v>
          </cell>
          <cell r="AZ20">
            <v>2.38</v>
          </cell>
          <cell r="BA20">
            <v>128377</v>
          </cell>
          <cell r="BB20">
            <v>25000</v>
          </cell>
        </row>
        <row r="21">
          <cell r="A21">
            <v>2243</v>
          </cell>
          <cell r="B21" t="str">
            <v>CE32</v>
          </cell>
          <cell r="C21" t="str">
            <v>Paulton Infants</v>
          </cell>
          <cell r="D21" t="str">
            <v>Paulton Infant School</v>
          </cell>
          <cell r="E21">
            <v>840064</v>
          </cell>
          <cell r="F21">
            <v>850345.37</v>
          </cell>
          <cell r="G21">
            <v>-10281.370000000001</v>
          </cell>
          <cell r="H21">
            <v>-10281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5900</v>
          </cell>
          <cell r="V21">
            <v>3016.63</v>
          </cell>
          <cell r="W21">
            <v>2883.37</v>
          </cell>
          <cell r="X21">
            <v>2883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-10281.370000000001</v>
          </cell>
          <cell r="AT21">
            <v>28187</v>
          </cell>
          <cell r="AU21">
            <v>850345</v>
          </cell>
          <cell r="AV21">
            <v>868251</v>
          </cell>
          <cell r="AW21">
            <v>-10281</v>
          </cell>
          <cell r="AX21">
            <v>69460</v>
          </cell>
          <cell r="AY21">
            <v>0</v>
          </cell>
          <cell r="AZ21">
            <v>-1.18</v>
          </cell>
          <cell r="BA21">
            <v>69460</v>
          </cell>
          <cell r="BB21">
            <v>25000</v>
          </cell>
        </row>
        <row r="22">
          <cell r="A22">
            <v>2270</v>
          </cell>
          <cell r="B22" t="str">
            <v>CE33</v>
          </cell>
          <cell r="C22" t="str">
            <v>Paulton Juniors</v>
          </cell>
          <cell r="D22" t="str">
            <v>Paulton Junior School</v>
          </cell>
          <cell r="E22">
            <v>985386</v>
          </cell>
          <cell r="F22">
            <v>894895.47</v>
          </cell>
          <cell r="G22">
            <v>90490.53</v>
          </cell>
          <cell r="H22">
            <v>90491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7471</v>
          </cell>
          <cell r="V22">
            <v>7471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90490.53</v>
          </cell>
          <cell r="AT22">
            <v>26155</v>
          </cell>
          <cell r="AU22">
            <v>894895</v>
          </cell>
          <cell r="AV22">
            <v>1011541</v>
          </cell>
          <cell r="AW22">
            <v>90491</v>
          </cell>
          <cell r="AX22">
            <v>80923</v>
          </cell>
          <cell r="AY22">
            <v>9568</v>
          </cell>
          <cell r="AZ22">
            <v>8.9499999999999993</v>
          </cell>
          <cell r="BA22">
            <v>80923</v>
          </cell>
          <cell r="BB22">
            <v>25000</v>
          </cell>
        </row>
        <row r="23">
          <cell r="A23">
            <v>2246</v>
          </cell>
          <cell r="B23" t="str">
            <v>CE35</v>
          </cell>
          <cell r="C23" t="str">
            <v>Pensford Primary</v>
          </cell>
          <cell r="D23" t="str">
            <v>Pensford Primary School</v>
          </cell>
          <cell r="E23">
            <v>367889</v>
          </cell>
          <cell r="F23">
            <v>364718.87</v>
          </cell>
          <cell r="G23">
            <v>3170.13</v>
          </cell>
          <cell r="H23">
            <v>3170</v>
          </cell>
          <cell r="I23">
            <v>6024</v>
          </cell>
          <cell r="J23">
            <v>6810</v>
          </cell>
          <cell r="K23">
            <v>-786</v>
          </cell>
          <cell r="L23">
            <v>-786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12602</v>
          </cell>
          <cell r="V23">
            <v>12602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2384.13</v>
          </cell>
          <cell r="AT23">
            <v>13024</v>
          </cell>
          <cell r="AU23">
            <v>371529</v>
          </cell>
          <cell r="AV23">
            <v>386937</v>
          </cell>
          <cell r="AW23">
            <v>2384</v>
          </cell>
          <cell r="AX23">
            <v>30955</v>
          </cell>
          <cell r="AY23">
            <v>0</v>
          </cell>
          <cell r="AZ23">
            <v>0.62</v>
          </cell>
          <cell r="BA23">
            <v>30955</v>
          </cell>
          <cell r="BB23">
            <v>25000</v>
          </cell>
        </row>
        <row r="24">
          <cell r="A24">
            <v>3347</v>
          </cell>
          <cell r="B24" t="str">
            <v>CE55</v>
          </cell>
          <cell r="C24" t="str">
            <v>Shoscombe Primary</v>
          </cell>
          <cell r="D24" t="str">
            <v>Shoscombe Primary School</v>
          </cell>
          <cell r="E24">
            <v>494948</v>
          </cell>
          <cell r="F24">
            <v>469966.99</v>
          </cell>
          <cell r="G24">
            <v>24981.01</v>
          </cell>
          <cell r="H24">
            <v>24981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24981.01</v>
          </cell>
          <cell r="AT24">
            <v>39492</v>
          </cell>
          <cell r="AU24">
            <v>469967</v>
          </cell>
          <cell r="AV24">
            <v>534440</v>
          </cell>
          <cell r="AW24">
            <v>24981</v>
          </cell>
          <cell r="AX24">
            <v>42755</v>
          </cell>
          <cell r="AY24">
            <v>0</v>
          </cell>
          <cell r="AZ24">
            <v>4.67</v>
          </cell>
          <cell r="BA24">
            <v>42755</v>
          </cell>
          <cell r="BB24">
            <v>25000</v>
          </cell>
        </row>
        <row r="25">
          <cell r="A25">
            <v>2158</v>
          </cell>
          <cell r="B25" t="str">
            <v>CE56</v>
          </cell>
          <cell r="C25" t="str">
            <v>Roundhill Primary</v>
          </cell>
          <cell r="D25" t="str">
            <v>Roundhill Primary</v>
          </cell>
          <cell r="E25">
            <v>1734519</v>
          </cell>
          <cell r="F25">
            <v>1489091.84</v>
          </cell>
          <cell r="G25">
            <v>245427.16</v>
          </cell>
          <cell r="H25">
            <v>245427</v>
          </cell>
          <cell r="I25">
            <v>32956</v>
          </cell>
          <cell r="J25">
            <v>32956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40908</v>
          </cell>
          <cell r="V25">
            <v>5687.04</v>
          </cell>
          <cell r="W25">
            <v>35220.959999999999</v>
          </cell>
          <cell r="X25">
            <v>35221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245427.16</v>
          </cell>
          <cell r="AT25">
            <v>61830</v>
          </cell>
          <cell r="AU25">
            <v>1522048</v>
          </cell>
          <cell r="AV25">
            <v>1829305</v>
          </cell>
          <cell r="AW25">
            <v>245427</v>
          </cell>
          <cell r="AX25">
            <v>146344</v>
          </cell>
          <cell r="AY25">
            <v>99083</v>
          </cell>
          <cell r="AZ25">
            <v>13.42</v>
          </cell>
          <cell r="BA25">
            <v>146344</v>
          </cell>
          <cell r="BB25">
            <v>25000</v>
          </cell>
        </row>
        <row r="26">
          <cell r="A26">
            <v>2248</v>
          </cell>
          <cell r="B26" t="str">
            <v>CE58</v>
          </cell>
          <cell r="C26" t="str">
            <v>Stanton Drew Primary</v>
          </cell>
          <cell r="D26" t="str">
            <v>Stanton Drew Primary</v>
          </cell>
          <cell r="E26">
            <v>317884</v>
          </cell>
          <cell r="F26">
            <v>312522.32</v>
          </cell>
          <cell r="G26">
            <v>5361.68</v>
          </cell>
          <cell r="H26">
            <v>5362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12498</v>
          </cell>
          <cell r="V26">
            <v>6207</v>
          </cell>
          <cell r="W26">
            <v>6291</v>
          </cell>
          <cell r="X26">
            <v>6291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5361.68</v>
          </cell>
          <cell r="AT26">
            <v>9761</v>
          </cell>
          <cell r="AU26">
            <v>312522</v>
          </cell>
          <cell r="AV26">
            <v>327645</v>
          </cell>
          <cell r="AW26">
            <v>5362</v>
          </cell>
          <cell r="AX26">
            <v>26212</v>
          </cell>
          <cell r="AY26">
            <v>0</v>
          </cell>
          <cell r="AZ26">
            <v>1.64</v>
          </cell>
          <cell r="BA26">
            <v>26212</v>
          </cell>
          <cell r="BB26">
            <v>25000</v>
          </cell>
        </row>
        <row r="27">
          <cell r="A27">
            <v>3421</v>
          </cell>
          <cell r="B27" t="str">
            <v>CE37</v>
          </cell>
          <cell r="C27" t="str">
            <v>St Andrew's, Bath Primary</v>
          </cell>
          <cell r="D27" t="str">
            <v>St Andrew's Primary School</v>
          </cell>
          <cell r="E27">
            <v>873775</v>
          </cell>
          <cell r="F27">
            <v>832124.65</v>
          </cell>
          <cell r="G27">
            <v>41650.35</v>
          </cell>
          <cell r="H27">
            <v>41650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41650.35</v>
          </cell>
          <cell r="AT27">
            <v>63602</v>
          </cell>
          <cell r="AU27">
            <v>832125</v>
          </cell>
          <cell r="AV27">
            <v>937377</v>
          </cell>
          <cell r="AW27">
            <v>41650</v>
          </cell>
          <cell r="AX27">
            <v>74990</v>
          </cell>
          <cell r="AY27">
            <v>0</v>
          </cell>
          <cell r="AZ27">
            <v>4.4400000000000004</v>
          </cell>
          <cell r="BA27">
            <v>74990</v>
          </cell>
          <cell r="BB27">
            <v>25000</v>
          </cell>
        </row>
        <row r="28">
          <cell r="A28">
            <v>3424</v>
          </cell>
          <cell r="B28" t="str">
            <v>CE38</v>
          </cell>
          <cell r="C28" t="str">
            <v>St John's, Bath Primary</v>
          </cell>
          <cell r="D28" t="str">
            <v>stjohnsbath_pri@BATHNES.GOV.UK</v>
          </cell>
          <cell r="E28">
            <v>1215966</v>
          </cell>
          <cell r="F28">
            <v>1237635.1499999999</v>
          </cell>
          <cell r="G28">
            <v>-21669.15</v>
          </cell>
          <cell r="H28">
            <v>-21669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-21669.15</v>
          </cell>
          <cell r="AT28">
            <v>37766</v>
          </cell>
          <cell r="AU28">
            <v>1237635</v>
          </cell>
          <cell r="AV28">
            <v>1253732</v>
          </cell>
          <cell r="AW28">
            <v>-21669</v>
          </cell>
          <cell r="AX28">
            <v>100299</v>
          </cell>
          <cell r="AY28">
            <v>0</v>
          </cell>
          <cell r="AZ28">
            <v>-1.73</v>
          </cell>
          <cell r="BA28">
            <v>100299</v>
          </cell>
          <cell r="BB28">
            <v>25000</v>
          </cell>
        </row>
        <row r="29">
          <cell r="A29">
            <v>3107</v>
          </cell>
          <cell r="B29" t="str">
            <v>CE41</v>
          </cell>
          <cell r="C29" t="str">
            <v>St Julian's, Wellow Primary</v>
          </cell>
          <cell r="D29" t="str">
            <v>St Julian's Primary School</v>
          </cell>
          <cell r="E29">
            <v>457918</v>
          </cell>
          <cell r="F29">
            <v>444087.96</v>
          </cell>
          <cell r="G29">
            <v>13830.04</v>
          </cell>
          <cell r="H29">
            <v>13830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7588</v>
          </cell>
          <cell r="V29">
            <v>0</v>
          </cell>
          <cell r="W29">
            <v>7588</v>
          </cell>
          <cell r="X29">
            <v>7588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13830.04</v>
          </cell>
          <cell r="AT29">
            <v>13639</v>
          </cell>
          <cell r="AU29">
            <v>444088</v>
          </cell>
          <cell r="AV29">
            <v>471557</v>
          </cell>
          <cell r="AW29">
            <v>13830</v>
          </cell>
          <cell r="AX29">
            <v>37725</v>
          </cell>
          <cell r="AY29">
            <v>0</v>
          </cell>
          <cell r="AZ29">
            <v>2.93</v>
          </cell>
          <cell r="BA29">
            <v>37725</v>
          </cell>
          <cell r="BB29">
            <v>25000</v>
          </cell>
        </row>
        <row r="30">
          <cell r="A30">
            <v>3448</v>
          </cell>
          <cell r="B30" t="str">
            <v>CE93</v>
          </cell>
          <cell r="C30" t="str">
            <v>St Keyna Primary</v>
          </cell>
          <cell r="D30" t="str">
            <v>Kirstie_Harding@BATHNES.GOV.UK</v>
          </cell>
          <cell r="E30">
            <v>865162</v>
          </cell>
          <cell r="F30">
            <v>936936.99</v>
          </cell>
          <cell r="G30">
            <v>-71774.990000000005</v>
          </cell>
          <cell r="H30">
            <v>-71775</v>
          </cell>
          <cell r="I30">
            <v>20204</v>
          </cell>
          <cell r="J30">
            <v>43676.26</v>
          </cell>
          <cell r="K30">
            <v>-23472.26</v>
          </cell>
          <cell r="L30">
            <v>-23472</v>
          </cell>
          <cell r="M30">
            <v>7424</v>
          </cell>
          <cell r="N30">
            <v>7424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3925</v>
          </cell>
          <cell r="V30">
            <v>2277.08</v>
          </cell>
          <cell r="W30">
            <v>1647.92</v>
          </cell>
          <cell r="X30">
            <v>1648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-95247.25</v>
          </cell>
          <cell r="AT30">
            <v>43482</v>
          </cell>
          <cell r="AU30">
            <v>980613</v>
          </cell>
          <cell r="AV30">
            <v>928848</v>
          </cell>
          <cell r="AW30">
            <v>-95247</v>
          </cell>
          <cell r="AX30">
            <v>74308</v>
          </cell>
          <cell r="AY30">
            <v>0</v>
          </cell>
          <cell r="AZ30">
            <v>-10.25</v>
          </cell>
          <cell r="BA30">
            <v>74308</v>
          </cell>
          <cell r="BB30">
            <v>25000</v>
          </cell>
        </row>
        <row r="31">
          <cell r="A31">
            <v>3425</v>
          </cell>
          <cell r="B31" t="str">
            <v>CE43</v>
          </cell>
          <cell r="C31" t="str">
            <v>St Mary's, Bath Primary</v>
          </cell>
          <cell r="D31" t="str">
            <v>stmarysbath_pri@BATHNES.GOV.UK</v>
          </cell>
          <cell r="E31">
            <v>787945</v>
          </cell>
          <cell r="F31">
            <v>699072.27</v>
          </cell>
          <cell r="G31">
            <v>88872.73</v>
          </cell>
          <cell r="H31">
            <v>88873</v>
          </cell>
          <cell r="I31">
            <v>0</v>
          </cell>
          <cell r="J31">
            <v>-3414.6</v>
          </cell>
          <cell r="K31">
            <v>3414.6</v>
          </cell>
          <cell r="L31">
            <v>3415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250</v>
          </cell>
          <cell r="AD31">
            <v>0</v>
          </cell>
          <cell r="AE31">
            <v>250</v>
          </cell>
          <cell r="AF31">
            <v>250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92287.33</v>
          </cell>
          <cell r="AT31">
            <v>24865</v>
          </cell>
          <cell r="AU31">
            <v>695658</v>
          </cell>
          <cell r="AV31">
            <v>812810</v>
          </cell>
          <cell r="AW31">
            <v>92288</v>
          </cell>
          <cell r="AX31">
            <v>65025</v>
          </cell>
          <cell r="AY31">
            <v>27263</v>
          </cell>
          <cell r="AZ31">
            <v>11.35</v>
          </cell>
          <cell r="BA31">
            <v>65025</v>
          </cell>
          <cell r="BB31">
            <v>25000</v>
          </cell>
        </row>
        <row r="32">
          <cell r="A32">
            <v>3105</v>
          </cell>
          <cell r="B32" t="str">
            <v>CE44</v>
          </cell>
          <cell r="C32" t="str">
            <v>St Mary's, Timsbury Primary</v>
          </cell>
          <cell r="D32" t="str">
            <v>stmarystimsbury_pri@BATHNES.GOV.UK</v>
          </cell>
          <cell r="E32">
            <v>772269</v>
          </cell>
          <cell r="F32">
            <v>724761.35</v>
          </cell>
          <cell r="G32">
            <v>47507.65</v>
          </cell>
          <cell r="H32">
            <v>47508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24292</v>
          </cell>
          <cell r="V32">
            <v>24292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47507.65</v>
          </cell>
          <cell r="AT32">
            <v>19985</v>
          </cell>
          <cell r="AU32">
            <v>724761</v>
          </cell>
          <cell r="AV32">
            <v>792254</v>
          </cell>
          <cell r="AW32">
            <v>47508</v>
          </cell>
          <cell r="AX32">
            <v>63380</v>
          </cell>
          <cell r="AY32">
            <v>0</v>
          </cell>
          <cell r="AZ32">
            <v>6</v>
          </cell>
          <cell r="BA32">
            <v>63380</v>
          </cell>
          <cell r="BB32">
            <v>25000</v>
          </cell>
        </row>
        <row r="33">
          <cell r="A33">
            <v>3109</v>
          </cell>
          <cell r="B33" t="str">
            <v>CE45</v>
          </cell>
          <cell r="C33" t="str">
            <v>St Mary's, Writhlington Primary</v>
          </cell>
          <cell r="D33" t="str">
            <v>stmaryswrithlington_pri@BATHNES.GOV.UK</v>
          </cell>
          <cell r="E33">
            <v>603999</v>
          </cell>
          <cell r="F33">
            <v>551978.11</v>
          </cell>
          <cell r="G33">
            <v>52020.89</v>
          </cell>
          <cell r="H33">
            <v>52021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4068</v>
          </cell>
          <cell r="V33">
            <v>4020</v>
          </cell>
          <cell r="W33">
            <v>48</v>
          </cell>
          <cell r="X33">
            <v>48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52020.89</v>
          </cell>
          <cell r="AT33">
            <v>26609</v>
          </cell>
          <cell r="AU33">
            <v>551978</v>
          </cell>
          <cell r="AV33">
            <v>630608</v>
          </cell>
          <cell r="AW33">
            <v>52021</v>
          </cell>
          <cell r="AX33">
            <v>50449</v>
          </cell>
          <cell r="AY33">
            <v>1572</v>
          </cell>
          <cell r="AZ33">
            <v>8.25</v>
          </cell>
          <cell r="BA33">
            <v>50449</v>
          </cell>
          <cell r="BB33">
            <v>25000</v>
          </cell>
        </row>
        <row r="34">
          <cell r="A34">
            <v>3035</v>
          </cell>
          <cell r="B34" t="str">
            <v>CE46</v>
          </cell>
          <cell r="C34" t="str">
            <v>St Michaels CofE, Twerton Primary</v>
          </cell>
          <cell r="D34" t="str">
            <v>Karen_Bond@BATHNES.GOV.UK</v>
          </cell>
          <cell r="E34">
            <v>1025938</v>
          </cell>
          <cell r="F34">
            <v>942902.84</v>
          </cell>
          <cell r="G34">
            <v>83035.16</v>
          </cell>
          <cell r="H34">
            <v>83035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17821</v>
          </cell>
          <cell r="V34">
            <v>14177.52</v>
          </cell>
          <cell r="W34">
            <v>3643.48</v>
          </cell>
          <cell r="X34">
            <v>3643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83035.16</v>
          </cell>
          <cell r="AT34">
            <v>18222</v>
          </cell>
          <cell r="AU34">
            <v>942903</v>
          </cell>
          <cell r="AV34">
            <v>1044160</v>
          </cell>
          <cell r="AW34">
            <v>83035</v>
          </cell>
          <cell r="AX34">
            <v>83533</v>
          </cell>
          <cell r="AY34">
            <v>0</v>
          </cell>
          <cell r="AZ34">
            <v>7.95</v>
          </cell>
          <cell r="BA34">
            <v>83533</v>
          </cell>
          <cell r="BB34">
            <v>25000</v>
          </cell>
        </row>
        <row r="35">
          <cell r="A35">
            <v>3446</v>
          </cell>
          <cell r="B35" t="str">
            <v>CE87</v>
          </cell>
          <cell r="C35" t="str">
            <v>St Nicholas Primary</v>
          </cell>
          <cell r="D35" t="str">
            <v>St Nicholas Primary School</v>
          </cell>
          <cell r="E35">
            <v>1051616</v>
          </cell>
          <cell r="F35">
            <v>972756.36</v>
          </cell>
          <cell r="G35">
            <v>78859.64</v>
          </cell>
          <cell r="H35">
            <v>78860</v>
          </cell>
          <cell r="I35">
            <v>41557</v>
          </cell>
          <cell r="J35">
            <v>40502.870000000003</v>
          </cell>
          <cell r="K35">
            <v>1054.1300000000001</v>
          </cell>
          <cell r="L35">
            <v>1054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11911</v>
          </cell>
          <cell r="V35">
            <v>11188.94</v>
          </cell>
          <cell r="W35">
            <v>722.06</v>
          </cell>
          <cell r="X35">
            <v>722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79913.77</v>
          </cell>
          <cell r="AT35">
            <v>46421</v>
          </cell>
          <cell r="AU35">
            <v>1013259</v>
          </cell>
          <cell r="AV35">
            <v>1139594</v>
          </cell>
          <cell r="AW35">
            <v>79914</v>
          </cell>
          <cell r="AX35">
            <v>91168</v>
          </cell>
          <cell r="AY35">
            <v>0</v>
          </cell>
          <cell r="AZ35">
            <v>7.01</v>
          </cell>
          <cell r="BA35">
            <v>91168</v>
          </cell>
          <cell r="BB35">
            <v>25000</v>
          </cell>
        </row>
        <row r="36">
          <cell r="A36">
            <v>3034</v>
          </cell>
          <cell r="B36" t="str">
            <v>CE50</v>
          </cell>
          <cell r="C36" t="str">
            <v>St Saviour's CofE Infants</v>
          </cell>
          <cell r="D36" t="str">
            <v>St Saviour's Infant School</v>
          </cell>
          <cell r="E36">
            <v>772752</v>
          </cell>
          <cell r="F36">
            <v>789906.38</v>
          </cell>
          <cell r="G36">
            <v>-17154.38</v>
          </cell>
          <cell r="H36">
            <v>-17154</v>
          </cell>
          <cell r="I36">
            <v>0</v>
          </cell>
          <cell r="J36">
            <v>13088.09</v>
          </cell>
          <cell r="K36">
            <v>-13088.09</v>
          </cell>
          <cell r="L36">
            <v>-13088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-30242.47</v>
          </cell>
          <cell r="AT36">
            <v>24484</v>
          </cell>
          <cell r="AU36">
            <v>802994</v>
          </cell>
          <cell r="AV36">
            <v>797236</v>
          </cell>
          <cell r="AW36">
            <v>-30242</v>
          </cell>
          <cell r="AX36">
            <v>63779</v>
          </cell>
          <cell r="AY36">
            <v>0</v>
          </cell>
          <cell r="AZ36">
            <v>-3.79</v>
          </cell>
          <cell r="BA36">
            <v>63779</v>
          </cell>
          <cell r="BB36">
            <v>25000</v>
          </cell>
        </row>
        <row r="37">
          <cell r="A37">
            <v>3033</v>
          </cell>
          <cell r="B37" t="str">
            <v>CE51</v>
          </cell>
          <cell r="C37" t="str">
            <v>St Saviour's Juniors</v>
          </cell>
          <cell r="D37" t="str">
            <v>St Saviour's Junior School</v>
          </cell>
          <cell r="E37">
            <v>891549</v>
          </cell>
          <cell r="F37">
            <v>903094.55</v>
          </cell>
          <cell r="G37">
            <v>-11545.55</v>
          </cell>
          <cell r="H37">
            <v>-11546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-11545.55</v>
          </cell>
          <cell r="AT37">
            <v>25362</v>
          </cell>
          <cell r="AU37">
            <v>903095</v>
          </cell>
          <cell r="AV37">
            <v>916911</v>
          </cell>
          <cell r="AW37">
            <v>-11546</v>
          </cell>
          <cell r="AX37">
            <v>73353</v>
          </cell>
          <cell r="AY37">
            <v>0</v>
          </cell>
          <cell r="AZ37">
            <v>-1.26</v>
          </cell>
          <cell r="BA37">
            <v>73353</v>
          </cell>
          <cell r="BB37">
            <v>25000</v>
          </cell>
        </row>
        <row r="38">
          <cell r="A38">
            <v>3422</v>
          </cell>
          <cell r="B38" t="str">
            <v>CE52</v>
          </cell>
          <cell r="C38" t="str">
            <v>St Stephen's, Bath Primary</v>
          </cell>
          <cell r="D38" t="str">
            <v>St Stephen's Primary School</v>
          </cell>
          <cell r="E38">
            <v>1312836</v>
          </cell>
          <cell r="F38">
            <v>1310334.6599999999</v>
          </cell>
          <cell r="G38">
            <v>2501.34</v>
          </cell>
          <cell r="H38">
            <v>2501</v>
          </cell>
          <cell r="I38">
            <v>39073</v>
          </cell>
          <cell r="J38">
            <v>40569.25</v>
          </cell>
          <cell r="K38">
            <v>-1496.25</v>
          </cell>
          <cell r="L38">
            <v>-1496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1005.0900000000001</v>
          </cell>
          <cell r="AT38">
            <v>41139</v>
          </cell>
          <cell r="AU38">
            <v>1350904</v>
          </cell>
          <cell r="AV38">
            <v>1393048</v>
          </cell>
          <cell r="AW38">
            <v>1005</v>
          </cell>
          <cell r="AX38">
            <v>111444</v>
          </cell>
          <cell r="AY38">
            <v>0</v>
          </cell>
          <cell r="AZ38">
            <v>7.0000000000000007E-2</v>
          </cell>
          <cell r="BA38">
            <v>111444</v>
          </cell>
          <cell r="BB38">
            <v>25000</v>
          </cell>
        </row>
        <row r="39">
          <cell r="A39">
            <v>3103</v>
          </cell>
          <cell r="B39" t="str">
            <v>CE59</v>
          </cell>
          <cell r="C39" t="str">
            <v>Swainswick Primary</v>
          </cell>
          <cell r="D39" t="str">
            <v>Swainswick Primary School</v>
          </cell>
          <cell r="E39">
            <v>353236</v>
          </cell>
          <cell r="F39">
            <v>368087.56</v>
          </cell>
          <cell r="G39">
            <v>-14851.56</v>
          </cell>
          <cell r="H39">
            <v>-14852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21925</v>
          </cell>
          <cell r="V39">
            <v>18355.62</v>
          </cell>
          <cell r="W39">
            <v>3569.38</v>
          </cell>
          <cell r="X39">
            <v>3569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-14851.56</v>
          </cell>
          <cell r="AT39">
            <v>13848</v>
          </cell>
          <cell r="AU39">
            <v>368088</v>
          </cell>
          <cell r="AV39">
            <v>367084</v>
          </cell>
          <cell r="AW39">
            <v>-14852</v>
          </cell>
          <cell r="AX39">
            <v>29367</v>
          </cell>
          <cell r="AY39">
            <v>0</v>
          </cell>
          <cell r="AZ39">
            <v>-4.05</v>
          </cell>
          <cell r="BA39">
            <v>29367</v>
          </cell>
          <cell r="BB39">
            <v>25000</v>
          </cell>
        </row>
        <row r="40">
          <cell r="A40">
            <v>2160</v>
          </cell>
          <cell r="B40" t="str">
            <v>CE61</v>
          </cell>
          <cell r="C40" t="str">
            <v>Twerton Infants</v>
          </cell>
          <cell r="D40" t="str">
            <v>Twerton Infant School</v>
          </cell>
          <cell r="E40">
            <v>874059</v>
          </cell>
          <cell r="F40">
            <v>821731.09</v>
          </cell>
          <cell r="G40">
            <v>52327.91</v>
          </cell>
          <cell r="H40">
            <v>52328</v>
          </cell>
          <cell r="I40">
            <v>30000</v>
          </cell>
          <cell r="J40">
            <v>35274.339999999997</v>
          </cell>
          <cell r="K40">
            <v>-5274.34</v>
          </cell>
          <cell r="L40">
            <v>-5274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10811</v>
          </cell>
          <cell r="V40">
            <v>10811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47053.570000000007</v>
          </cell>
          <cell r="AT40">
            <v>25900</v>
          </cell>
          <cell r="AU40">
            <v>857005</v>
          </cell>
          <cell r="AV40">
            <v>929959</v>
          </cell>
          <cell r="AW40">
            <v>47054</v>
          </cell>
          <cell r="AX40">
            <v>74397</v>
          </cell>
          <cell r="AY40">
            <v>0</v>
          </cell>
          <cell r="AZ40">
            <v>5.0599999999999996</v>
          </cell>
          <cell r="BA40">
            <v>74397</v>
          </cell>
          <cell r="BB40">
            <v>25000</v>
          </cell>
        </row>
        <row r="41">
          <cell r="A41">
            <v>3106</v>
          </cell>
          <cell r="B41" t="str">
            <v>CE62</v>
          </cell>
          <cell r="C41" t="str">
            <v>Ubley Primary</v>
          </cell>
          <cell r="D41" t="str">
            <v>Ubley Primary School</v>
          </cell>
          <cell r="E41">
            <v>404368</v>
          </cell>
          <cell r="F41">
            <v>381932.76</v>
          </cell>
          <cell r="G41">
            <v>22435.24</v>
          </cell>
          <cell r="H41">
            <v>22435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22435.24</v>
          </cell>
          <cell r="AT41">
            <v>11259</v>
          </cell>
          <cell r="AU41">
            <v>381933</v>
          </cell>
          <cell r="AV41">
            <v>415627</v>
          </cell>
          <cell r="AW41">
            <v>22435</v>
          </cell>
          <cell r="AX41">
            <v>33250</v>
          </cell>
          <cell r="AY41">
            <v>0</v>
          </cell>
          <cell r="AZ41">
            <v>5.4</v>
          </cell>
          <cell r="BA41">
            <v>33250</v>
          </cell>
          <cell r="BB41">
            <v>25000</v>
          </cell>
        </row>
        <row r="42">
          <cell r="A42">
            <v>2250</v>
          </cell>
          <cell r="B42" t="str">
            <v>CE64</v>
          </cell>
          <cell r="C42" t="str">
            <v>Westfield Primary</v>
          </cell>
          <cell r="D42" t="str">
            <v>Westfield Primary School</v>
          </cell>
          <cell r="E42">
            <v>1438146</v>
          </cell>
          <cell r="F42">
            <v>1298570.23</v>
          </cell>
          <cell r="G42">
            <v>139575.76999999999</v>
          </cell>
          <cell r="H42">
            <v>139576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14154</v>
          </cell>
          <cell r="V42">
            <v>13154.15</v>
          </cell>
          <cell r="W42">
            <v>999.85</v>
          </cell>
          <cell r="X42">
            <v>1000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139575.76999999999</v>
          </cell>
          <cell r="AT42">
            <v>36203</v>
          </cell>
          <cell r="AU42">
            <v>1298570</v>
          </cell>
          <cell r="AV42">
            <v>1474349</v>
          </cell>
          <cell r="AW42">
            <v>139576</v>
          </cell>
          <cell r="AX42">
            <v>117948</v>
          </cell>
          <cell r="AY42">
            <v>21628</v>
          </cell>
          <cell r="AZ42">
            <v>9.4700000000000006</v>
          </cell>
          <cell r="BA42">
            <v>117948</v>
          </cell>
          <cell r="BB42">
            <v>25000</v>
          </cell>
        </row>
        <row r="43">
          <cell r="A43">
            <v>2251</v>
          </cell>
          <cell r="B43" t="str">
            <v>CE66</v>
          </cell>
          <cell r="C43" t="str">
            <v>Whitchurch Primary</v>
          </cell>
          <cell r="D43" t="str">
            <v>Whitchurch Primary School</v>
          </cell>
          <cell r="E43">
            <v>854256</v>
          </cell>
          <cell r="F43">
            <v>834358.41</v>
          </cell>
          <cell r="G43">
            <v>19897.59</v>
          </cell>
          <cell r="H43">
            <v>19898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23518</v>
          </cell>
          <cell r="V43">
            <v>20647.89</v>
          </cell>
          <cell r="W43">
            <v>2870.11</v>
          </cell>
          <cell r="X43">
            <v>2870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19897.59</v>
          </cell>
          <cell r="AT43">
            <v>22365</v>
          </cell>
          <cell r="AU43">
            <v>834358</v>
          </cell>
          <cell r="AV43">
            <v>876621</v>
          </cell>
          <cell r="AW43">
            <v>19898</v>
          </cell>
          <cell r="AX43">
            <v>70130</v>
          </cell>
          <cell r="AY43">
            <v>0</v>
          </cell>
          <cell r="AZ43">
            <v>2.27</v>
          </cell>
          <cell r="BA43">
            <v>70130</v>
          </cell>
          <cell r="BB43">
            <v>25000</v>
          </cell>
        </row>
        <row r="44">
          <cell r="A44">
            <v>4130</v>
          </cell>
          <cell r="B44" t="str">
            <v>CE71</v>
          </cell>
          <cell r="C44" t="str">
            <v>Chew Valley Secondary</v>
          </cell>
          <cell r="D44" t="str">
            <v>jnichols@chewvalleyschool.co.uk</v>
          </cell>
          <cell r="E44">
            <v>5764044</v>
          </cell>
          <cell r="F44">
            <v>5378650.6399999997</v>
          </cell>
          <cell r="G44">
            <v>385393.36</v>
          </cell>
          <cell r="H44">
            <v>385393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6644</v>
          </cell>
          <cell r="N44">
            <v>-23960.05</v>
          </cell>
          <cell r="O44">
            <v>30604.05</v>
          </cell>
          <cell r="P44">
            <v>30604</v>
          </cell>
          <cell r="Q44">
            <v>220</v>
          </cell>
          <cell r="R44">
            <v>-1388.14</v>
          </cell>
          <cell r="S44">
            <v>1608.14</v>
          </cell>
          <cell r="T44">
            <v>1608</v>
          </cell>
          <cell r="U44">
            <v>70247</v>
          </cell>
          <cell r="V44">
            <v>66297.5</v>
          </cell>
          <cell r="W44">
            <v>3949.5</v>
          </cell>
          <cell r="X44">
            <v>3950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130381</v>
          </cell>
          <cell r="AD44">
            <v>66220.87</v>
          </cell>
          <cell r="AE44">
            <v>64160.13</v>
          </cell>
          <cell r="AF44">
            <v>64160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300</v>
          </cell>
          <cell r="AL44">
            <v>0</v>
          </cell>
          <cell r="AM44">
            <v>300</v>
          </cell>
          <cell r="AN44">
            <v>300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417605.55</v>
          </cell>
          <cell r="AT44">
            <v>29578</v>
          </cell>
          <cell r="AU44">
            <v>5378651</v>
          </cell>
          <cell r="AV44">
            <v>5793622</v>
          </cell>
          <cell r="AW44">
            <v>385393</v>
          </cell>
          <cell r="AX44">
            <v>289681</v>
          </cell>
          <cell r="AY44">
            <v>95712</v>
          </cell>
          <cell r="AZ44">
            <v>6.65</v>
          </cell>
          <cell r="BA44">
            <v>289681</v>
          </cell>
          <cell r="BB44">
            <v>50000</v>
          </cell>
        </row>
        <row r="45">
          <cell r="A45">
            <v>4608</v>
          </cell>
          <cell r="B45" t="str">
            <v>CE77</v>
          </cell>
          <cell r="C45" t="str">
            <v>St Gregory's Secondary</v>
          </cell>
          <cell r="D45" t="str">
            <v>Karen_Howard@bathnes.gov.uk</v>
          </cell>
          <cell r="E45">
            <v>4621422</v>
          </cell>
          <cell r="F45">
            <v>4316486.9000000004</v>
          </cell>
          <cell r="G45">
            <v>304935.09999999998</v>
          </cell>
          <cell r="H45">
            <v>304935</v>
          </cell>
          <cell r="I45">
            <v>51478</v>
          </cell>
          <cell r="J45">
            <v>45759.82</v>
          </cell>
          <cell r="K45">
            <v>5718.18</v>
          </cell>
          <cell r="L45">
            <v>5718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310653.27999999997</v>
          </cell>
          <cell r="AT45">
            <v>29163</v>
          </cell>
          <cell r="AU45">
            <v>4362247</v>
          </cell>
          <cell r="AV45">
            <v>4702063</v>
          </cell>
          <cell r="AW45">
            <v>310653</v>
          </cell>
          <cell r="AX45">
            <v>235103</v>
          </cell>
          <cell r="AY45">
            <v>75550</v>
          </cell>
          <cell r="AZ45">
            <v>6.61</v>
          </cell>
          <cell r="BA45">
            <v>235103</v>
          </cell>
          <cell r="BB45">
            <v>50000</v>
          </cell>
        </row>
        <row r="46">
          <cell r="A46">
            <v>4607</v>
          </cell>
          <cell r="B46" t="str">
            <v>CE78</v>
          </cell>
          <cell r="C46" t="str">
            <v>St Marks Secondary</v>
          </cell>
          <cell r="D46" t="str">
            <v>Julie_Skailes@BATHNES.GOV.UK</v>
          </cell>
          <cell r="E46">
            <v>1499413</v>
          </cell>
          <cell r="F46">
            <v>1539329.78</v>
          </cell>
          <cell r="G46">
            <v>-39916.78</v>
          </cell>
          <cell r="H46">
            <v>-39917</v>
          </cell>
          <cell r="I46">
            <v>-45518</v>
          </cell>
          <cell r="J46">
            <v>-34849.519999999997</v>
          </cell>
          <cell r="K46">
            <v>-10668.48</v>
          </cell>
          <cell r="L46">
            <v>-10668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-50585.259999999995</v>
          </cell>
          <cell r="AT46">
            <v>62319</v>
          </cell>
          <cell r="AU46">
            <v>1504480</v>
          </cell>
          <cell r="AV46">
            <v>1516214</v>
          </cell>
          <cell r="AW46">
            <v>-50585</v>
          </cell>
          <cell r="AX46">
            <v>75811</v>
          </cell>
          <cell r="AY46">
            <v>0</v>
          </cell>
          <cell r="AZ46">
            <v>-3.34</v>
          </cell>
          <cell r="BA46">
            <v>75811</v>
          </cell>
          <cell r="BB46">
            <v>50000</v>
          </cell>
        </row>
        <row r="47">
          <cell r="C47" t="str">
            <v>Totals</v>
          </cell>
          <cell r="E47">
            <v>43999792</v>
          </cell>
          <cell r="F47">
            <v>41953618.849999994</v>
          </cell>
          <cell r="G47">
            <v>2046173.1500000001</v>
          </cell>
          <cell r="H47">
            <v>2046174</v>
          </cell>
          <cell r="I47">
            <v>356642</v>
          </cell>
          <cell r="J47">
            <v>412703.02999999997</v>
          </cell>
          <cell r="K47">
            <v>-56061.03</v>
          </cell>
          <cell r="L47">
            <v>-56060</v>
          </cell>
          <cell r="M47">
            <v>14068</v>
          </cell>
          <cell r="N47">
            <v>-40847.19</v>
          </cell>
          <cell r="O47">
            <v>54915.19</v>
          </cell>
          <cell r="P47">
            <v>54915</v>
          </cell>
          <cell r="Q47">
            <v>220</v>
          </cell>
          <cell r="R47">
            <v>-1388.14</v>
          </cell>
          <cell r="S47">
            <v>1608.14</v>
          </cell>
          <cell r="T47">
            <v>1608</v>
          </cell>
          <cell r="U47">
            <v>470146</v>
          </cell>
          <cell r="V47">
            <v>361161.35000000003</v>
          </cell>
          <cell r="W47">
            <v>108984.65000000001</v>
          </cell>
          <cell r="X47">
            <v>108983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154115</v>
          </cell>
          <cell r="AD47">
            <v>47173.299999999996</v>
          </cell>
          <cell r="AE47">
            <v>106941.7</v>
          </cell>
          <cell r="AF47">
            <v>106942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16569</v>
          </cell>
          <cell r="AL47">
            <v>16269</v>
          </cell>
          <cell r="AM47">
            <v>300</v>
          </cell>
          <cell r="AN47">
            <v>300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2046635.4500000004</v>
          </cell>
          <cell r="AT47">
            <v>1223476</v>
          </cell>
          <cell r="AU47">
            <v>42366320</v>
          </cell>
          <cell r="AV47">
            <v>45579910</v>
          </cell>
          <cell r="AW47">
            <v>1990114</v>
          </cell>
          <cell r="AX47">
            <v>3288560</v>
          </cell>
          <cell r="AY47">
            <v>342820</v>
          </cell>
          <cell r="AZ47">
            <v>4.37</v>
          </cell>
          <cell r="BA47">
            <v>3286038</v>
          </cell>
          <cell r="BB47">
            <v>1175000</v>
          </cell>
          <cell r="BC47">
            <v>0</v>
          </cell>
          <cell r="BD47">
            <v>0</v>
          </cell>
          <cell r="BE47">
            <v>0</v>
          </cell>
        </row>
        <row r="48">
          <cell r="C48" t="str">
            <v>Agresso Downloads</v>
          </cell>
          <cell r="G48">
            <v>2046173.1499999994</v>
          </cell>
          <cell r="K48">
            <v>-56061.030000000006</v>
          </cell>
          <cell r="O48">
            <v>54915.19</v>
          </cell>
          <cell r="S48">
            <v>1608.14</v>
          </cell>
          <cell r="W48">
            <v>108984.65000000002</v>
          </cell>
          <cell r="AA48">
            <v>0</v>
          </cell>
          <cell r="AE48">
            <v>106941.70000000001</v>
          </cell>
          <cell r="AI48">
            <v>0</v>
          </cell>
          <cell r="AM48">
            <v>300</v>
          </cell>
          <cell r="AQ48">
            <v>0</v>
          </cell>
          <cell r="AS48">
            <v>2046635.449999999</v>
          </cell>
          <cell r="AT48">
            <v>1223476</v>
          </cell>
          <cell r="AU48">
            <v>42366321.880000003</v>
          </cell>
          <cell r="AV48">
            <v>44356434</v>
          </cell>
          <cell r="AW48">
            <v>1990112.1199999994</v>
          </cell>
        </row>
        <row r="49">
          <cell r="C49" t="str">
            <v>Differences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W49">
            <v>0</v>
          </cell>
          <cell r="AA49">
            <v>0</v>
          </cell>
          <cell r="AE49">
            <v>0</v>
          </cell>
          <cell r="AI49">
            <v>0</v>
          </cell>
          <cell r="AM49">
            <v>0</v>
          </cell>
          <cell r="AQ49">
            <v>0</v>
          </cell>
          <cell r="AS49">
            <v>0</v>
          </cell>
          <cell r="AT49">
            <v>0</v>
          </cell>
          <cell r="AU49">
            <v>-1.880000002682209</v>
          </cell>
          <cell r="AV49">
            <v>1223476</v>
          </cell>
          <cell r="AW49">
            <v>1.8800000005867332</v>
          </cell>
        </row>
        <row r="50">
          <cell r="AS50" t="str">
            <v>HNTS for schs in this report</v>
          </cell>
          <cell r="AT50">
            <v>302000</v>
          </cell>
          <cell r="AX50" t="str">
            <v>% excessive Pry</v>
          </cell>
          <cell r="AY50">
            <v>0.50043171343562221</v>
          </cell>
          <cell r="AZ50">
            <v>171558</v>
          </cell>
        </row>
        <row r="51">
          <cell r="C51" t="str">
            <v>Total c/fwds for revenue</v>
          </cell>
          <cell r="I51">
            <v>0</v>
          </cell>
          <cell r="J51">
            <v>0</v>
          </cell>
          <cell r="K51">
            <v>0</v>
          </cell>
          <cell r="AS51" t="str">
            <v xml:space="preserve"> de delegated for schools in this report</v>
          </cell>
          <cell r="AT51">
            <v>921476</v>
          </cell>
          <cell r="AX51" t="str">
            <v>% excessive sec</v>
          </cell>
          <cell r="AY51">
            <v>0.49956828656437779</v>
          </cell>
          <cell r="AZ51">
            <v>171262</v>
          </cell>
        </row>
        <row r="52">
          <cell r="C52" t="str">
            <v>exc Behave and Community for chew valley</v>
          </cell>
          <cell r="G52" t="str">
            <v>Sec</v>
          </cell>
          <cell r="H52">
            <v>650411</v>
          </cell>
          <cell r="K52" t="str">
            <v>Sec</v>
          </cell>
          <cell r="L52">
            <v>-4950</v>
          </cell>
          <cell r="O52" t="str">
            <v>Sec</v>
          </cell>
          <cell r="P52">
            <v>30604</v>
          </cell>
          <cell r="S52" t="str">
            <v>sec</v>
          </cell>
          <cell r="T52">
            <v>1608</v>
          </cell>
          <cell r="AY52">
            <v>1</v>
          </cell>
          <cell r="AZ52">
            <v>342820</v>
          </cell>
        </row>
        <row r="53">
          <cell r="C53" t="str">
            <v>exc Behave &amp; get set project not in CFR for st Martins</v>
          </cell>
          <cell r="G53" t="str">
            <v>Pry</v>
          </cell>
          <cell r="H53">
            <v>1395763</v>
          </cell>
          <cell r="K53" t="str">
            <v>Pry</v>
          </cell>
          <cell r="L53">
            <v>-51110</v>
          </cell>
          <cell r="O53" t="str">
            <v>pry</v>
          </cell>
          <cell r="P53">
            <v>24311</v>
          </cell>
          <cell r="S53" t="str">
            <v>pry</v>
          </cell>
          <cell r="T53">
            <v>0</v>
          </cell>
          <cell r="AT53">
            <v>1223476</v>
          </cell>
        </row>
        <row r="54">
          <cell r="C54" t="str">
            <v>and Chew Valley Community</v>
          </cell>
          <cell r="H54">
            <v>2046174</v>
          </cell>
          <cell r="L54">
            <v>-56060</v>
          </cell>
          <cell r="P54">
            <v>54915</v>
          </cell>
          <cell r="T54">
            <v>1608</v>
          </cell>
        </row>
        <row r="55">
          <cell r="C55" t="str">
            <v>Focused not in CFR</v>
          </cell>
          <cell r="D55" t="str">
            <v>B01 + B02 exc Behave &amp; community not in CFR</v>
          </cell>
          <cell r="E55" t="str">
            <v>Inc all Rev c/fwds</v>
          </cell>
        </row>
        <row r="56">
          <cell r="C56" t="str">
            <v>LA</v>
          </cell>
          <cell r="D56">
            <v>2046173.1500000001</v>
          </cell>
          <cell r="E56">
            <v>2046173.1500000001</v>
          </cell>
          <cell r="AS56" t="str">
            <v>Primaries Total</v>
          </cell>
          <cell r="AU56">
            <v>31120942</v>
          </cell>
          <cell r="AV56">
            <v>33568011</v>
          </cell>
          <cell r="AW56">
            <v>1344653</v>
          </cell>
          <cell r="AY56" t="str">
            <v>Pry Total</v>
          </cell>
          <cell r="AZ56">
            <v>4.01</v>
          </cell>
        </row>
        <row r="57">
          <cell r="C57" t="str">
            <v>Matrix</v>
          </cell>
          <cell r="D57">
            <v>-56061.03</v>
          </cell>
          <cell r="E57">
            <v>-56061.03</v>
          </cell>
          <cell r="AS57" t="str">
            <v>Secondaries Total</v>
          </cell>
          <cell r="AU57">
            <v>11245378</v>
          </cell>
          <cell r="AV57">
            <v>12011899</v>
          </cell>
          <cell r="AW57">
            <v>645461</v>
          </cell>
          <cell r="AY57" t="str">
            <v>Sec Total</v>
          </cell>
          <cell r="AZ57">
            <v>5.37</v>
          </cell>
        </row>
        <row r="58">
          <cell r="C58" t="str">
            <v>Behaviour Support - not in CFR</v>
          </cell>
          <cell r="D58">
            <v>0</v>
          </cell>
          <cell r="E58">
            <v>54915.19</v>
          </cell>
          <cell r="AS58" t="str">
            <v>Grand Total</v>
          </cell>
          <cell r="AU58">
            <v>42366320</v>
          </cell>
          <cell r="AV58">
            <v>45579910</v>
          </cell>
          <cell r="AW58">
            <v>1990114</v>
          </cell>
          <cell r="AZ58">
            <v>4.37</v>
          </cell>
        </row>
        <row r="59">
          <cell r="C59" t="str">
            <v>Community - (Chew valley &amp; St martins not in CFR)</v>
          </cell>
          <cell r="D59">
            <v>0</v>
          </cell>
          <cell r="E59">
            <v>1608.14</v>
          </cell>
        </row>
        <row r="60">
          <cell r="C60" t="str">
            <v>Total</v>
          </cell>
          <cell r="D60">
            <v>1990112.12</v>
          </cell>
          <cell r="E60">
            <v>2046635.45</v>
          </cell>
          <cell r="AS60" t="str">
            <v>capital balance c/fwds</v>
          </cell>
          <cell r="AU60">
            <v>216226.35</v>
          </cell>
        </row>
        <row r="61">
          <cell r="C61" t="str">
            <v xml:space="preserve">reconciles to </v>
          </cell>
          <cell r="E61">
            <v>2046635.4499999995</v>
          </cell>
          <cell r="AU61">
            <v>216226.35000000003</v>
          </cell>
        </row>
        <row r="62">
          <cell r="C62" t="str">
            <v>variance</v>
          </cell>
          <cell r="E62">
            <v>0</v>
          </cell>
          <cell r="AU6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110" zoomScaleNormal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2.75" x14ac:dyDescent="0.2"/>
  <cols>
    <col min="1" max="1" width="7.5703125" bestFit="1" customWidth="1"/>
    <col min="2" max="2" width="28" customWidth="1"/>
    <col min="3" max="3" width="13" customWidth="1"/>
    <col min="4" max="4" width="13.28515625" customWidth="1"/>
    <col min="5" max="5" width="11.28515625" customWidth="1"/>
    <col min="6" max="6" width="33.7109375" customWidth="1"/>
    <col min="7" max="7" width="71" style="1" customWidth="1"/>
    <col min="8" max="8" width="37.42578125" customWidth="1"/>
    <col min="9" max="9" width="13.5703125" customWidth="1"/>
  </cols>
  <sheetData>
    <row r="1" spans="1:9" ht="23.25" x14ac:dyDescent="0.25">
      <c r="A1" s="56" t="s">
        <v>21</v>
      </c>
      <c r="B1" s="56"/>
      <c r="C1" s="56"/>
      <c r="D1" s="56"/>
      <c r="E1" s="56"/>
      <c r="F1" s="56"/>
      <c r="G1" s="56"/>
      <c r="H1" s="56"/>
      <c r="I1" s="57">
        <v>8.1999999999999993</v>
      </c>
    </row>
    <row r="2" spans="1:9" ht="13.5" thickBot="1" x14ac:dyDescent="0.25">
      <c r="A2" s="42" t="s">
        <v>19</v>
      </c>
      <c r="B2" s="43"/>
      <c r="C2" s="2"/>
      <c r="D2" s="2"/>
      <c r="E2" s="2"/>
      <c r="F2" s="2"/>
      <c r="G2" s="3"/>
      <c r="H2" s="37" t="s">
        <v>30</v>
      </c>
      <c r="I2" s="38"/>
    </row>
    <row r="3" spans="1:9" s="7" customFormat="1" ht="64.5" customHeight="1" x14ac:dyDescent="0.2">
      <c r="A3" s="4" t="s">
        <v>3</v>
      </c>
      <c r="B3" s="5" t="s">
        <v>0</v>
      </c>
      <c r="C3" s="6" t="s">
        <v>6</v>
      </c>
      <c r="D3" s="6" t="s">
        <v>23</v>
      </c>
      <c r="E3" s="6" t="s">
        <v>35</v>
      </c>
      <c r="F3" s="6" t="s">
        <v>28</v>
      </c>
      <c r="G3" s="45" t="s">
        <v>29</v>
      </c>
      <c r="H3" s="46" t="s">
        <v>7</v>
      </c>
      <c r="I3" s="47" t="s">
        <v>5</v>
      </c>
    </row>
    <row r="4" spans="1:9" s="7" customFormat="1" x14ac:dyDescent="0.2">
      <c r="A4" s="9"/>
      <c r="B4" s="10"/>
      <c r="C4" s="11" t="s">
        <v>2</v>
      </c>
      <c r="D4" s="11" t="s">
        <v>2</v>
      </c>
      <c r="E4" s="11" t="s">
        <v>2</v>
      </c>
      <c r="F4" s="11"/>
      <c r="G4" s="10"/>
      <c r="H4" s="12"/>
    </row>
    <row r="5" spans="1:9" s="20" customFormat="1" ht="63.75" x14ac:dyDescent="0.2">
      <c r="A5" s="29">
        <v>2158</v>
      </c>
      <c r="B5" s="30" t="s">
        <v>11</v>
      </c>
      <c r="C5" s="44">
        <f>VLOOKUP(A5,'[1]Summary '!$A$3:$BE$62,49,FALSE)</f>
        <v>245427</v>
      </c>
      <c r="D5" s="44">
        <f>VLOOKUP(A5,'[1]Summary '!$A$3:$BE$62,50,FALSE)</f>
        <v>146344</v>
      </c>
      <c r="E5" s="44">
        <f>VLOOKUP(A5,'[1]Summary '!$A$3:$BE$62,51,FALSE)</f>
        <v>99083</v>
      </c>
      <c r="F5" s="39" t="s">
        <v>14</v>
      </c>
      <c r="G5" s="55" t="s">
        <v>51</v>
      </c>
      <c r="H5" s="52" t="s">
        <v>17</v>
      </c>
      <c r="I5" s="53" t="s">
        <v>48</v>
      </c>
    </row>
    <row r="6" spans="1:9" s="20" customFormat="1" ht="38.25" x14ac:dyDescent="0.2">
      <c r="A6" s="27">
        <v>2250</v>
      </c>
      <c r="B6" s="33" t="s">
        <v>12</v>
      </c>
      <c r="C6" s="44">
        <f>VLOOKUP(A6,'[1]Summary '!$A$3:$BE$62,49,FALSE)</f>
        <v>139576</v>
      </c>
      <c r="D6" s="44">
        <f>VLOOKUP(A6,'[1]Summary '!$A$3:$BE$62,50,FALSE)</f>
        <v>117948</v>
      </c>
      <c r="E6" s="44">
        <f>VLOOKUP(A6,'[1]Summary '!$A$3:$BE$62,51,FALSE)</f>
        <v>21628</v>
      </c>
      <c r="F6" s="39" t="s">
        <v>31</v>
      </c>
      <c r="G6" s="55" t="s">
        <v>50</v>
      </c>
      <c r="H6" s="52" t="s">
        <v>17</v>
      </c>
      <c r="I6" s="50" t="s">
        <v>48</v>
      </c>
    </row>
    <row r="7" spans="1:9" s="20" customFormat="1" ht="25.5" x14ac:dyDescent="0.2">
      <c r="A7" s="29">
        <v>2270</v>
      </c>
      <c r="B7" s="30" t="s">
        <v>10</v>
      </c>
      <c r="C7" s="44">
        <f>VLOOKUP(A7,'[1]Summary '!$A$3:$BE$62,49,FALSE)</f>
        <v>90491</v>
      </c>
      <c r="D7" s="44">
        <f>VLOOKUP(A7,'[1]Summary '!$A$3:$BE$62,50,FALSE)</f>
        <v>80923</v>
      </c>
      <c r="E7" s="44">
        <f>VLOOKUP(A7,'[1]Summary '!$A$3:$BE$62,51,FALSE)</f>
        <v>9568</v>
      </c>
      <c r="F7" s="39" t="s">
        <v>32</v>
      </c>
      <c r="G7" s="55" t="s">
        <v>46</v>
      </c>
      <c r="H7" s="52" t="s">
        <v>49</v>
      </c>
      <c r="I7" s="53" t="s">
        <v>48</v>
      </c>
    </row>
    <row r="8" spans="1:9" s="20" customFormat="1" ht="38.25" x14ac:dyDescent="0.2">
      <c r="A8" s="27">
        <v>3079</v>
      </c>
      <c r="B8" s="28" t="s">
        <v>22</v>
      </c>
      <c r="C8" s="44">
        <f>VLOOKUP(A8,'[1]Summary '!$A$3:$BE$62,49,FALSE)</f>
        <v>29642</v>
      </c>
      <c r="D8" s="44">
        <f>VLOOKUP(A8,'[1]Summary '!$A$3:$BE$62,50,FALSE)</f>
        <v>25000</v>
      </c>
      <c r="E8" s="44">
        <f>VLOOKUP(A8,'[1]Summary '!$A$3:$BE$62,51,FALSE)</f>
        <v>4642</v>
      </c>
      <c r="F8" s="39" t="s">
        <v>38</v>
      </c>
      <c r="G8" s="51" t="s">
        <v>39</v>
      </c>
      <c r="H8" s="52" t="s">
        <v>17</v>
      </c>
      <c r="I8" s="50" t="s">
        <v>37</v>
      </c>
    </row>
    <row r="9" spans="1:9" s="20" customFormat="1" ht="54" customHeight="1" x14ac:dyDescent="0.2">
      <c r="A9" s="27">
        <v>3086</v>
      </c>
      <c r="B9" s="28" t="s">
        <v>24</v>
      </c>
      <c r="C9" s="44">
        <f>VLOOKUP(A9,'[1]Summary '!$A$3:$BE$62,49,FALSE)</f>
        <v>42701</v>
      </c>
      <c r="D9" s="44">
        <f>VLOOKUP(A9,'[1]Summary '!$A$3:$BE$62,50,FALSE)</f>
        <v>35395</v>
      </c>
      <c r="E9" s="44">
        <f>VLOOKUP(A9,'[1]Summary '!$A$3:$BE$62,51,FALSE)</f>
        <v>7306</v>
      </c>
      <c r="F9" s="39" t="s">
        <v>38</v>
      </c>
      <c r="G9" s="54" t="s">
        <v>42</v>
      </c>
      <c r="H9" s="52" t="s">
        <v>43</v>
      </c>
      <c r="I9" s="50" t="s">
        <v>37</v>
      </c>
    </row>
    <row r="10" spans="1:9" s="20" customFormat="1" ht="25.5" x14ac:dyDescent="0.2">
      <c r="A10" s="27">
        <v>3089</v>
      </c>
      <c r="B10" s="28" t="s">
        <v>25</v>
      </c>
      <c r="C10" s="44">
        <f>VLOOKUP(A10,'[1]Summary '!$A$3:$BE$62,49,FALSE)</f>
        <v>33860</v>
      </c>
      <c r="D10" s="44">
        <f>VLOOKUP(A10,'[1]Summary '!$A$3:$BE$62,50,FALSE)</f>
        <v>33364</v>
      </c>
      <c r="E10" s="44">
        <f>VLOOKUP(A10,'[1]Summary '!$A$3:$BE$62,51,FALSE)</f>
        <v>496</v>
      </c>
      <c r="F10" s="39" t="s">
        <v>38</v>
      </c>
      <c r="G10" s="48" t="s">
        <v>44</v>
      </c>
      <c r="H10" s="52" t="s">
        <v>17</v>
      </c>
      <c r="I10" s="50" t="s">
        <v>45</v>
      </c>
    </row>
    <row r="11" spans="1:9" s="20" customFormat="1" ht="19.5" customHeight="1" x14ac:dyDescent="0.2">
      <c r="A11" s="29">
        <v>3109</v>
      </c>
      <c r="B11" s="30" t="s">
        <v>27</v>
      </c>
      <c r="C11" s="44">
        <f>VLOOKUP(A11,'[1]Summary '!$A$3:$BE$62,49,FALSE)</f>
        <v>52021</v>
      </c>
      <c r="D11" s="44">
        <f>VLOOKUP(A11,'[1]Summary '!$A$3:$BE$62,50,FALSE)</f>
        <v>50449</v>
      </c>
      <c r="E11" s="44">
        <f>VLOOKUP(A11,'[1]Summary '!$A$3:$BE$62,51,FALSE)</f>
        <v>1572</v>
      </c>
      <c r="F11" s="39" t="s">
        <v>38</v>
      </c>
      <c r="G11" s="55" t="s">
        <v>47</v>
      </c>
      <c r="H11" s="52" t="s">
        <v>18</v>
      </c>
      <c r="I11" s="53" t="s">
        <v>48</v>
      </c>
    </row>
    <row r="12" spans="1:9" ht="51" x14ac:dyDescent="0.2">
      <c r="A12" s="31">
        <v>3425</v>
      </c>
      <c r="B12" s="32" t="s">
        <v>26</v>
      </c>
      <c r="C12" s="44">
        <f>VLOOKUP(A12,'[1]Summary '!$A$3:$BE$62,49,FALSE)</f>
        <v>92288</v>
      </c>
      <c r="D12" s="44">
        <f>VLOOKUP(A12,'[1]Summary '!$A$3:$BE$62,50,FALSE)</f>
        <v>65025</v>
      </c>
      <c r="E12" s="44">
        <f>VLOOKUP(A12,'[1]Summary '!$A$3:$BE$62,51,FALSE)</f>
        <v>27263</v>
      </c>
      <c r="F12" s="39" t="s">
        <v>38</v>
      </c>
      <c r="G12" s="51" t="s">
        <v>41</v>
      </c>
      <c r="H12" s="52" t="s">
        <v>17</v>
      </c>
      <c r="I12" s="53" t="s">
        <v>37</v>
      </c>
    </row>
    <row r="13" spans="1:9" ht="25.5" x14ac:dyDescent="0.2">
      <c r="A13" s="34">
        <v>4130</v>
      </c>
      <c r="B13" s="35" t="s">
        <v>13</v>
      </c>
      <c r="C13" s="44">
        <f>VLOOKUP(A13,'[1]Summary '!$A$3:$BE$62,49,FALSE)</f>
        <v>385393</v>
      </c>
      <c r="D13" s="44">
        <f>VLOOKUP(A13,'[1]Summary '!$A$3:$BE$62,50,FALSE)</f>
        <v>289681</v>
      </c>
      <c r="E13" s="44">
        <f>VLOOKUP(A13,'[1]Summary '!$A$3:$BE$62,51,FALSE)</f>
        <v>95712</v>
      </c>
      <c r="F13" s="40" t="s">
        <v>33</v>
      </c>
      <c r="G13" s="48" t="s">
        <v>36</v>
      </c>
      <c r="H13" s="49" t="s">
        <v>18</v>
      </c>
      <c r="I13" s="50" t="s">
        <v>37</v>
      </c>
    </row>
    <row r="14" spans="1:9" ht="52.5" customHeight="1" thickBot="1" x14ac:dyDescent="0.25">
      <c r="A14" s="34">
        <v>4608</v>
      </c>
      <c r="B14" s="36" t="s">
        <v>4</v>
      </c>
      <c r="C14" s="44">
        <v>310654</v>
      </c>
      <c r="D14" s="44">
        <f>VLOOKUP(A14,'[1]Summary '!$A$3:$BE$62,50,FALSE)</f>
        <v>235103</v>
      </c>
      <c r="E14" s="44">
        <f>VLOOKUP(A14,'[1]Summary '!$A$3:$BE$62,51,FALSE)</f>
        <v>75550</v>
      </c>
      <c r="F14" s="41" t="s">
        <v>34</v>
      </c>
      <c r="G14" s="54" t="s">
        <v>40</v>
      </c>
      <c r="H14" s="52" t="s">
        <v>17</v>
      </c>
      <c r="I14" s="50" t="s">
        <v>37</v>
      </c>
    </row>
    <row r="15" spans="1:9" s="8" customFormat="1" ht="13.5" thickBot="1" x14ac:dyDescent="0.25">
      <c r="A15" s="13"/>
      <c r="B15" s="14" t="s">
        <v>1</v>
      </c>
      <c r="C15" s="15">
        <f>SUM(C5:C14)</f>
        <v>1422053</v>
      </c>
      <c r="D15" s="15">
        <f>SUM(D5:D14)</f>
        <v>1079232</v>
      </c>
      <c r="E15" s="15">
        <f>SUM(E5:E14)</f>
        <v>342820</v>
      </c>
      <c r="F15" s="16"/>
      <c r="G15" s="17"/>
      <c r="H15" s="18"/>
    </row>
    <row r="16" spans="1:9" x14ac:dyDescent="0.2">
      <c r="B16" s="21" t="s">
        <v>8</v>
      </c>
      <c r="E16" s="19">
        <f>'[1]Summary '!$AY$47</f>
        <v>342820</v>
      </c>
      <c r="F16" s="19"/>
    </row>
    <row r="17" spans="2:6" x14ac:dyDescent="0.2">
      <c r="B17" s="21" t="s">
        <v>9</v>
      </c>
      <c r="E17" s="19">
        <f>E15-E16</f>
        <v>0</v>
      </c>
      <c r="F17" s="19"/>
    </row>
    <row r="18" spans="2:6" x14ac:dyDescent="0.2">
      <c r="D18" s="19"/>
    </row>
    <row r="19" spans="2:6" x14ac:dyDescent="0.2">
      <c r="B19" t="s">
        <v>16</v>
      </c>
      <c r="E19" s="23">
        <f>SUM(E5:E12)</f>
        <v>171558</v>
      </c>
      <c r="F19" s="22">
        <f>E19/E15</f>
        <v>0.50043171343562221</v>
      </c>
    </row>
    <row r="20" spans="2:6" x14ac:dyDescent="0.2">
      <c r="B20" t="s">
        <v>15</v>
      </c>
      <c r="E20" s="23">
        <f>SUM(E13:E14)</f>
        <v>171262</v>
      </c>
      <c r="F20" s="22">
        <f>E20/E16</f>
        <v>0.49956828656437779</v>
      </c>
    </row>
    <row r="21" spans="2:6" x14ac:dyDescent="0.2">
      <c r="B21" s="24" t="s">
        <v>20</v>
      </c>
      <c r="C21" s="24"/>
      <c r="D21" s="24"/>
      <c r="E21" s="25">
        <f>SUM(E19:E20)</f>
        <v>342820</v>
      </c>
      <c r="F21" s="26">
        <f>SUM(F19:F20)</f>
        <v>1</v>
      </c>
    </row>
  </sheetData>
  <sortState ref="A5:I14">
    <sortCondition ref="A5:A14"/>
  </sortState>
  <mergeCells count="1">
    <mergeCell ref="A1:H1"/>
  </mergeCells>
  <phoneticPr fontId="2" type="noConversion"/>
  <pageMargins left="0.19685039370078741" right="0.19685039370078741" top="0.31496062992125984" bottom="0.55118110236220474" header="0.19685039370078741" footer="0.15748031496062992"/>
  <pageSetup paperSize="9" scale="64" orientation="landscape" r:id="rId1"/>
  <headerFooter alignWithMargins="0">
    <oddHeader>&amp;RAPPENDIX B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b&amp;nes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Cheshire</dc:creator>
  <cp:lastModifiedBy>Marie Lane</cp:lastModifiedBy>
  <cp:lastPrinted>2017-05-08T11:06:04Z</cp:lastPrinted>
  <dcterms:created xsi:type="dcterms:W3CDTF">2007-07-23T08:19:44Z</dcterms:created>
  <dcterms:modified xsi:type="dcterms:W3CDTF">2017-06-27T08:14:18Z</dcterms:modified>
</cp:coreProperties>
</file>