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25" windowWidth="28830" windowHeight="6210"/>
  </bookViews>
  <sheets>
    <sheet name="Sheet1" sheetId="1" r:id="rId1"/>
  </sheets>
  <externalReferences>
    <externalReference r:id="rId2"/>
  </externalReferences>
  <definedNames>
    <definedName name="_xlnm.Print_Area" localSheetId="0">Sheet1!$A$1:$I$21</definedName>
  </definedNames>
  <calcPr calcId="145621"/>
</workbook>
</file>

<file path=xl/calcChain.xml><?xml version="1.0" encoding="utf-8"?>
<calcChain xmlns="http://schemas.openxmlformats.org/spreadsheetml/2006/main">
  <c r="F21" i="1" l="1"/>
  <c r="E21" i="1"/>
  <c r="F20" i="1" l="1"/>
  <c r="F19" i="1"/>
  <c r="E20" i="1"/>
  <c r="E19" i="1"/>
  <c r="E16" i="1" l="1"/>
  <c r="D7" i="1"/>
  <c r="E7" i="1"/>
  <c r="D11" i="1"/>
  <c r="E11" i="1"/>
  <c r="D5" i="1"/>
  <c r="E5" i="1"/>
  <c r="D10" i="1"/>
  <c r="E10" i="1"/>
  <c r="D12" i="1"/>
  <c r="E12" i="1"/>
  <c r="D8" i="1"/>
  <c r="E8" i="1"/>
  <c r="D6" i="1"/>
  <c r="E6" i="1"/>
  <c r="D13" i="1"/>
  <c r="E13" i="1"/>
  <c r="D14" i="1"/>
  <c r="E14" i="1"/>
  <c r="E9" i="1"/>
  <c r="D9" i="1"/>
  <c r="C9" i="1"/>
  <c r="C7" i="1"/>
  <c r="C11" i="1"/>
  <c r="C5" i="1"/>
  <c r="C10" i="1"/>
  <c r="C12" i="1"/>
  <c r="C8" i="1"/>
  <c r="C6" i="1"/>
  <c r="C13" i="1"/>
  <c r="C14" i="1"/>
  <c r="E15" i="1" l="1"/>
  <c r="E17" i="1" s="1"/>
  <c r="D15" i="1" l="1"/>
  <c r="C15" i="1"/>
</calcChain>
</file>

<file path=xl/sharedStrings.xml><?xml version="1.0" encoding="utf-8"?>
<sst xmlns="http://schemas.openxmlformats.org/spreadsheetml/2006/main" count="71" uniqueCount="52">
  <si>
    <t>School</t>
  </si>
  <si>
    <t>TOTAL</t>
  </si>
  <si>
    <t>£</t>
  </si>
  <si>
    <t>DFE</t>
  </si>
  <si>
    <t>St Nicholas Primary</t>
  </si>
  <si>
    <t>Freshford Primary</t>
  </si>
  <si>
    <t>St Gregory's Secondary</t>
  </si>
  <si>
    <t>No</t>
  </si>
  <si>
    <t>St Mary's Primary Timsbury</t>
  </si>
  <si>
    <t>Emailed letter to School</t>
  </si>
  <si>
    <t>Total C/fwds Balance LA &amp; High Needs</t>
  </si>
  <si>
    <t>Officer Recommendation/ Comment</t>
  </si>
  <si>
    <t>Shoscombe Primary</t>
  </si>
  <si>
    <t>Check</t>
  </si>
  <si>
    <t>Variance shld be zero</t>
  </si>
  <si>
    <t>School Excessive Revenue Balances FY2015/2016</t>
  </si>
  <si>
    <t>Threshold Balance FY2015-16</t>
  </si>
  <si>
    <t>Excess Revenue Balance FY2015-16</t>
  </si>
  <si>
    <t>Excess balance In previous FY2014-2015?</t>
  </si>
  <si>
    <t>Schools explanation for use of Excessive balance - FY2015-2016</t>
  </si>
  <si>
    <t>Paulton Juniors</t>
  </si>
  <si>
    <t>Roundhill Primary</t>
  </si>
  <si>
    <t>St Philip's Primary</t>
  </si>
  <si>
    <t>Westfield Primary</t>
  </si>
  <si>
    <t>Chew Valley Secondary</t>
  </si>
  <si>
    <t>Yes - PE Grant</t>
  </si>
  <si>
    <t>Yes - Pupil premium and Comenius</t>
  </si>
  <si>
    <t>Yes - to support amalgamation and lump sum reduction</t>
  </si>
  <si>
    <t>Yes - to support deficit budget set for 2015-16 re school improvement LA recommendations</t>
  </si>
  <si>
    <t>Yes - Pupil premium, PE Grant and late school improvement grant</t>
  </si>
  <si>
    <t>Yes - Revenue to be capitalised to support the costs of the Gateway Extension project planned for FY2015-16</t>
  </si>
  <si>
    <t>Shade blue once information confirmed on justification form</t>
  </si>
  <si>
    <t>To balance the schools budget over the next 3 years</t>
  </si>
  <si>
    <t>To improve catering provision registered with the SCOT team</t>
  </si>
  <si>
    <t>PE Grant carry forward of £2,366 and repayment of capital loan to diocese for new classroom</t>
  </si>
  <si>
    <t>£7,000 to support Network upgrade registered with SCOT, £4,000 to improve IT provision and £12,000 to replace dining room equipment</t>
  </si>
  <si>
    <t>Secondary %</t>
  </si>
  <si>
    <t>Primary %</t>
  </si>
  <si>
    <t>Approve as exceptional circumstance</t>
  </si>
  <si>
    <t>Approve PE Grant and exceptional circumstance</t>
  </si>
  <si>
    <t>Approve PE Grant , pupil premium and catering contingency and exceptional circumstance</t>
  </si>
  <si>
    <t>Approve part due to SCOT registration and balance as exceptional circumstance</t>
  </si>
  <si>
    <t>Approve as SCOT registration</t>
  </si>
  <si>
    <t>to support the cost of an additional teacher for year 2 due to a bulge in numbers £29,377 and £10,000 for equipment/resources/furniture for the creation of new class - not funded as part of LA Planned Growth</t>
  </si>
  <si>
    <t>To repay LA capital loan for works completed for Gateway extension, late allocation of year 7 catch-up grant in March 2016 of £9k  and also to support projected in year deficit budget for FY2016-17 of £79,556</t>
  </si>
  <si>
    <t>To support school budget as lump sum reduction due to amalgamation on 13.4.15</t>
  </si>
  <si>
    <t>PE Grant carry forward £11,435 and balance to support school budget growth in pupil numbers due to new classes for sept 2016 not part of LA Planned Growth</t>
  </si>
  <si>
    <t>PE Grant carry forward of £11,692 to support swimming programme, £5,568 Pupil premium carry forward to support pupils with low level SEN with additional support, pupil meals contingency £1,639 and £10,128 to support future years budget plan</t>
  </si>
  <si>
    <t>Final</t>
  </si>
  <si>
    <t>Total</t>
  </si>
  <si>
    <t>31.5.16</t>
  </si>
  <si>
    <t>Purchase of equipment in relation to the building project registered with SCOT and planned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</si>
</sst>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/>
    <xf numFmtId="0" fontId="3" fillId="0" borderId="10" xfId="0" applyFont="1" applyFill="1" applyBorder="1"/>
    <xf numFmtId="164" fontId="3" fillId="0" borderId="10" xfId="0" applyNumberFormat="1" applyFont="1" applyBorder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164" fontId="0" fillId="0" borderId="0" xfId="0" applyNumberFormat="1"/>
    <xf numFmtId="0" fontId="5" fillId="0" borderId="0" xfId="0" applyFont="1" applyAlignment="1">
      <alignment wrapText="1"/>
    </xf>
    <xf numFmtId="0" fontId="3" fillId="2" borderId="0" xfId="0" applyFont="1" applyFill="1" applyBorder="1"/>
    <xf numFmtId="0" fontId="0" fillId="2" borderId="0" xfId="0" applyFill="1" applyBorder="1"/>
    <xf numFmtId="0" fontId="5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1" fillId="2" borderId="13" xfId="0" applyFont="1" applyFill="1" applyBorder="1"/>
    <xf numFmtId="0" fontId="5" fillId="2" borderId="13" xfId="0" applyFont="1" applyFill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6" fillId="3" borderId="0" xfId="0" applyFont="1" applyFill="1" applyBorder="1"/>
    <xf numFmtId="0" fontId="1" fillId="3" borderId="0" xfId="0" applyFont="1" applyFill="1"/>
    <xf numFmtId="0" fontId="1" fillId="3" borderId="16" xfId="0" applyFont="1" applyFill="1" applyBorder="1"/>
    <xf numFmtId="0" fontId="0" fillId="2" borderId="6" xfId="0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0" fillId="2" borderId="7" xfId="0" applyFill="1" applyBorder="1"/>
    <xf numFmtId="0" fontId="1" fillId="2" borderId="7" xfId="0" applyFont="1" applyFill="1" applyBorder="1"/>
    <xf numFmtId="0" fontId="1" fillId="2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0" fontId="1" fillId="2" borderId="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7" xfId="0" applyBorder="1"/>
    <xf numFmtId="4" fontId="0" fillId="0" borderId="17" xfId="0" applyNumberFormat="1" applyBorder="1"/>
    <xf numFmtId="10" fontId="0" fillId="0" borderId="17" xfId="0" applyNumberForma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BF3F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3775362</xdr:colOff>
      <xdr:row>0</xdr:row>
      <xdr:rowOff>8660</xdr:rowOff>
    </xdr:from>
    <xdr:to>
      <xdr:col>6</xdr:col>
      <xdr:colOff>4242953</xdr:colOff>
      <xdr:row>1</xdr:row>
      <xdr:rowOff>103910</xdr:rowOff>
    </xdr:to>
    <xdr:sp macro="" textlink="">
      <xdr:nvSpPr>
        <xdr:cNvPr id="2" name="TextBox 1"/>
        <xdr:cNvSpPr txBox="1"/>
      </xdr:nvSpPr>
      <xdr:spPr>
        <a:xfrm>
          <a:off x="10598726" y="8660"/>
          <a:ext cx="467591" cy="3203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7.2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Finance%202000/End%20Of%20Year/2015-2016/EOY%20Summary%20Reports/School%20Carry%20Forwards%2015-16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Copy REV aggresso download"/>
      <sheetName val="Copy Cap agresso download"/>
    </sheetNames>
    <sheetDataSet>
      <sheetData sheetId="0">
        <row r="3">
          <cell r="A3">
            <v>2236</v>
          </cell>
          <cell r="B3" t="str">
            <v>CE01</v>
          </cell>
          <cell r="C3" t="str">
            <v>Bathampton Primary</v>
          </cell>
          <cell r="D3" t="str">
            <v>Bathampton Primary School</v>
          </cell>
          <cell r="E3">
            <v>784754</v>
          </cell>
          <cell r="F3">
            <v>750620.44999999891</v>
          </cell>
          <cell r="G3">
            <v>34133.549999999494</v>
          </cell>
          <cell r="H3">
            <v>34134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6216</v>
          </cell>
          <cell r="V3">
            <v>6216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1758</v>
          </cell>
          <cell r="AD3">
            <v>1758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34133.549999999494</v>
          </cell>
          <cell r="AT3">
            <v>58266</v>
          </cell>
          <cell r="AU3">
            <v>750620</v>
          </cell>
          <cell r="AV3">
            <v>843020</v>
          </cell>
          <cell r="AW3">
            <v>34134</v>
          </cell>
          <cell r="AX3">
            <v>67442</v>
          </cell>
          <cell r="AY3">
            <v>0</v>
          </cell>
        </row>
        <row r="4">
          <cell r="A4">
            <v>3076</v>
          </cell>
          <cell r="B4" t="str">
            <v>CE02</v>
          </cell>
          <cell r="C4" t="str">
            <v>Batheaston Primary</v>
          </cell>
          <cell r="D4" t="str">
            <v>Batheaston Primary School</v>
          </cell>
          <cell r="E4">
            <v>755220</v>
          </cell>
          <cell r="F4">
            <v>753297.01000000013</v>
          </cell>
          <cell r="G4">
            <v>1922.9900000003631</v>
          </cell>
          <cell r="H4">
            <v>1923</v>
          </cell>
          <cell r="I4">
            <v>18000</v>
          </cell>
          <cell r="J4">
            <v>24281.19999999999</v>
          </cell>
          <cell r="K4">
            <v>-6281.2000000000044</v>
          </cell>
          <cell r="L4">
            <v>-6281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20145</v>
          </cell>
          <cell r="V4">
            <v>12513.16</v>
          </cell>
          <cell r="W4">
            <v>7631.84</v>
          </cell>
          <cell r="X4">
            <v>7632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-4358.2099999996408</v>
          </cell>
          <cell r="AT4">
            <v>85698</v>
          </cell>
          <cell r="AU4">
            <v>777578</v>
          </cell>
          <cell r="AV4">
            <v>858918</v>
          </cell>
          <cell r="AW4">
            <v>-4358</v>
          </cell>
          <cell r="AX4">
            <v>68713</v>
          </cell>
          <cell r="AY4">
            <v>0</v>
          </cell>
        </row>
        <row r="5">
          <cell r="A5">
            <v>3077</v>
          </cell>
          <cell r="B5" t="str">
            <v>CE03</v>
          </cell>
          <cell r="C5" t="str">
            <v>Bathford  Primary</v>
          </cell>
          <cell r="D5" t="str">
            <v>Louise_Gauntlett@BATHNES.GOV.UK</v>
          </cell>
          <cell r="E5">
            <v>665101</v>
          </cell>
          <cell r="F5">
            <v>639442.77000000025</v>
          </cell>
          <cell r="G5">
            <v>25658.230000000174</v>
          </cell>
          <cell r="H5">
            <v>25658</v>
          </cell>
          <cell r="I5">
            <v>12000</v>
          </cell>
          <cell r="J5">
            <v>7485.7900000000463</v>
          </cell>
          <cell r="K5">
            <v>4514.2099999999755</v>
          </cell>
          <cell r="L5">
            <v>4514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21846</v>
          </cell>
          <cell r="AD5">
            <v>0</v>
          </cell>
          <cell r="AE5">
            <v>21846</v>
          </cell>
          <cell r="AF5">
            <v>21846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30172.440000000148</v>
          </cell>
          <cell r="AT5">
            <v>60820</v>
          </cell>
          <cell r="AU5">
            <v>646929</v>
          </cell>
          <cell r="AV5">
            <v>737921</v>
          </cell>
          <cell r="AW5">
            <v>30172</v>
          </cell>
          <cell r="AX5">
            <v>59034</v>
          </cell>
          <cell r="AY5">
            <v>0</v>
          </cell>
        </row>
        <row r="6">
          <cell r="A6">
            <v>3420</v>
          </cell>
          <cell r="B6" t="str">
            <v>CE04</v>
          </cell>
          <cell r="C6" t="str">
            <v>Bathwick, St Mary's Primary</v>
          </cell>
          <cell r="D6" t="str">
            <v>Bathwick St Mary</v>
          </cell>
          <cell r="E6">
            <v>850635</v>
          </cell>
          <cell r="F6">
            <v>794929.70000000019</v>
          </cell>
          <cell r="G6">
            <v>55705.300000000803</v>
          </cell>
          <cell r="H6">
            <v>55705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1622</v>
          </cell>
          <cell r="AD6">
            <v>0</v>
          </cell>
          <cell r="AE6">
            <v>1622</v>
          </cell>
          <cell r="AF6">
            <v>1622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55705.300000000803</v>
          </cell>
          <cell r="AT6">
            <v>61549</v>
          </cell>
          <cell r="AU6">
            <v>794930</v>
          </cell>
          <cell r="AV6">
            <v>912184</v>
          </cell>
          <cell r="AW6">
            <v>55705</v>
          </cell>
          <cell r="AX6">
            <v>72975</v>
          </cell>
          <cell r="AY6">
            <v>0</v>
          </cell>
        </row>
        <row r="7">
          <cell r="A7">
            <v>2237</v>
          </cell>
          <cell r="B7" t="str">
            <v>CE05</v>
          </cell>
          <cell r="C7" t="str">
            <v>Bishop Sutton Primary</v>
          </cell>
          <cell r="D7" t="str">
            <v>Bishop Sutton Primary School</v>
          </cell>
          <cell r="E7">
            <v>572990</v>
          </cell>
          <cell r="F7">
            <v>556323.93999999925</v>
          </cell>
          <cell r="G7">
            <v>16666.060000000089</v>
          </cell>
          <cell r="H7">
            <v>16666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3360</v>
          </cell>
          <cell r="V7">
            <v>3171.48</v>
          </cell>
          <cell r="W7">
            <v>188.51999999999998</v>
          </cell>
          <cell r="X7">
            <v>189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16666.060000000089</v>
          </cell>
          <cell r="AT7">
            <v>37715</v>
          </cell>
          <cell r="AU7">
            <v>556324</v>
          </cell>
          <cell r="AV7">
            <v>610705</v>
          </cell>
          <cell r="AW7">
            <v>16666</v>
          </cell>
          <cell r="AX7">
            <v>48856</v>
          </cell>
          <cell r="AY7">
            <v>0</v>
          </cell>
        </row>
        <row r="8">
          <cell r="A8">
            <v>3078</v>
          </cell>
          <cell r="B8" t="str">
            <v>CE06</v>
          </cell>
          <cell r="C8" t="str">
            <v>Cameley Primary</v>
          </cell>
          <cell r="D8" t="str">
            <v>Cameley Primary School</v>
          </cell>
          <cell r="E8">
            <v>485864</v>
          </cell>
          <cell r="F8">
            <v>477192.81000000006</v>
          </cell>
          <cell r="G8">
            <v>8671.1900000002533</v>
          </cell>
          <cell r="H8">
            <v>8671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10805</v>
          </cell>
          <cell r="V8">
            <v>10805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8671.1900000002533</v>
          </cell>
          <cell r="AT8">
            <v>25247</v>
          </cell>
          <cell r="AU8">
            <v>477193</v>
          </cell>
          <cell r="AV8">
            <v>511111</v>
          </cell>
          <cell r="AW8">
            <v>8671</v>
          </cell>
          <cell r="AX8">
            <v>40889</v>
          </cell>
          <cell r="AY8">
            <v>0</v>
          </cell>
        </row>
        <row r="9">
          <cell r="A9">
            <v>3079</v>
          </cell>
          <cell r="B9" t="str">
            <v>CE07</v>
          </cell>
          <cell r="C9" t="str">
            <v>Camerton Primary</v>
          </cell>
          <cell r="D9" t="str">
            <v>Camerton Primary School</v>
          </cell>
          <cell r="E9">
            <v>259098</v>
          </cell>
          <cell r="F9">
            <v>244290.38000000009</v>
          </cell>
          <cell r="G9">
            <v>14807.61999999975</v>
          </cell>
          <cell r="H9">
            <v>14808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4536</v>
          </cell>
          <cell r="V9">
            <v>4511.55</v>
          </cell>
          <cell r="W9">
            <v>24.449999999999818</v>
          </cell>
          <cell r="X9">
            <v>24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14807.61999999975</v>
          </cell>
          <cell r="AT9">
            <v>17818</v>
          </cell>
          <cell r="AU9">
            <v>244290</v>
          </cell>
          <cell r="AV9">
            <v>276916</v>
          </cell>
          <cell r="AW9">
            <v>14808</v>
          </cell>
          <cell r="AX9">
            <v>25000</v>
          </cell>
          <cell r="AY9">
            <v>0</v>
          </cell>
        </row>
        <row r="10">
          <cell r="A10">
            <v>2260</v>
          </cell>
          <cell r="B10" t="str">
            <v>CE08</v>
          </cell>
          <cell r="C10" t="str">
            <v>Castle Primary</v>
          </cell>
          <cell r="D10" t="str">
            <v>Ali_Richards@BATHNES.GOV.UK</v>
          </cell>
          <cell r="E10">
            <v>1135936</v>
          </cell>
          <cell r="F10">
            <v>1064700.1900000009</v>
          </cell>
          <cell r="G10">
            <v>71235.810000001133</v>
          </cell>
          <cell r="H10">
            <v>71236</v>
          </cell>
          <cell r="I10">
            <v>17999</v>
          </cell>
          <cell r="J10">
            <v>17813.659999999956</v>
          </cell>
          <cell r="K10">
            <v>185.3400000000278</v>
          </cell>
          <cell r="L10">
            <v>185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11000</v>
          </cell>
          <cell r="V10">
            <v>11000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4988</v>
          </cell>
          <cell r="AD10">
            <v>4972.37</v>
          </cell>
          <cell r="AE10">
            <v>15.630000000000109</v>
          </cell>
          <cell r="AF10">
            <v>16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71421.150000001158</v>
          </cell>
          <cell r="AT10">
            <v>64245</v>
          </cell>
          <cell r="AU10">
            <v>1082514</v>
          </cell>
          <cell r="AV10">
            <v>1218180</v>
          </cell>
          <cell r="AW10">
            <v>71421</v>
          </cell>
          <cell r="AX10">
            <v>97454</v>
          </cell>
          <cell r="AY10">
            <v>0</v>
          </cell>
        </row>
        <row r="11">
          <cell r="A11">
            <v>2258</v>
          </cell>
          <cell r="B11" t="str">
            <v>CE09</v>
          </cell>
          <cell r="C11" t="str">
            <v>Chandag Infants</v>
          </cell>
          <cell r="D11" t="str">
            <v>Chandag Infant School</v>
          </cell>
          <cell r="E11">
            <v>720164</v>
          </cell>
          <cell r="F11">
            <v>667749.81999999983</v>
          </cell>
          <cell r="G11">
            <v>52414.180000000153</v>
          </cell>
          <cell r="H11">
            <v>52414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19418</v>
          </cell>
          <cell r="V11">
            <v>15181.54</v>
          </cell>
          <cell r="W11">
            <v>4236.4599999999991</v>
          </cell>
          <cell r="X11">
            <v>4236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52414.180000000153</v>
          </cell>
          <cell r="AT11">
            <v>87154</v>
          </cell>
          <cell r="AU11">
            <v>667750</v>
          </cell>
          <cell r="AV11">
            <v>807318</v>
          </cell>
          <cell r="AW11">
            <v>52414</v>
          </cell>
          <cell r="AX11">
            <v>64585</v>
          </cell>
          <cell r="AY11">
            <v>0</v>
          </cell>
        </row>
        <row r="12">
          <cell r="A12">
            <v>2242</v>
          </cell>
          <cell r="B12" t="str">
            <v>CE10</v>
          </cell>
          <cell r="C12" t="str">
            <v>Chandag Juniors</v>
          </cell>
          <cell r="D12" t="str">
            <v>Chandag Junior School</v>
          </cell>
          <cell r="E12">
            <v>853942</v>
          </cell>
          <cell r="F12">
            <v>817616.3000000004</v>
          </cell>
          <cell r="G12">
            <v>36325.699999999881</v>
          </cell>
          <cell r="H12">
            <v>36326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428</v>
          </cell>
          <cell r="V12">
            <v>0</v>
          </cell>
          <cell r="W12">
            <v>428</v>
          </cell>
          <cell r="X12">
            <v>428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36325.699999999881</v>
          </cell>
          <cell r="AT12">
            <v>28015</v>
          </cell>
          <cell r="AU12">
            <v>817616</v>
          </cell>
          <cell r="AV12">
            <v>881957</v>
          </cell>
          <cell r="AW12">
            <v>36326</v>
          </cell>
          <cell r="AX12">
            <v>70557</v>
          </cell>
          <cell r="AY12">
            <v>0</v>
          </cell>
        </row>
        <row r="13">
          <cell r="A13">
            <v>2238</v>
          </cell>
          <cell r="B13" t="str">
            <v>CE11</v>
          </cell>
          <cell r="C13" t="str">
            <v>Chew Magna Primary</v>
          </cell>
          <cell r="D13" t="str">
            <v>Chew Magna Primary School</v>
          </cell>
          <cell r="E13">
            <v>469189</v>
          </cell>
          <cell r="F13">
            <v>444589.02999999968</v>
          </cell>
          <cell r="G13">
            <v>24599.970000000445</v>
          </cell>
          <cell r="H13">
            <v>24600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40047</v>
          </cell>
          <cell r="V13">
            <v>40046.65</v>
          </cell>
          <cell r="W13">
            <v>0.34999999999854481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100978</v>
          </cell>
          <cell r="AL13">
            <v>84708.82</v>
          </cell>
          <cell r="AM13">
            <v>16269.179999999993</v>
          </cell>
          <cell r="AN13">
            <v>16269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24599.970000000445</v>
          </cell>
          <cell r="AT13">
            <v>31985</v>
          </cell>
          <cell r="AU13">
            <v>444589</v>
          </cell>
          <cell r="AV13">
            <v>501174</v>
          </cell>
          <cell r="AW13">
            <v>24600</v>
          </cell>
          <cell r="AX13">
            <v>40094</v>
          </cell>
          <cell r="AY13">
            <v>0</v>
          </cell>
        </row>
        <row r="14">
          <cell r="A14">
            <v>3128</v>
          </cell>
          <cell r="B14" t="str">
            <v>CE15</v>
          </cell>
          <cell r="C14" t="str">
            <v>Combe Down Primary</v>
          </cell>
          <cell r="D14" t="str">
            <v>Combe Down Primary School</v>
          </cell>
          <cell r="E14">
            <v>1511332</v>
          </cell>
          <cell r="F14">
            <v>1410812.1</v>
          </cell>
          <cell r="G14">
            <v>100519.90000000164</v>
          </cell>
          <cell r="H14">
            <v>100520</v>
          </cell>
          <cell r="I14">
            <v>38865</v>
          </cell>
          <cell r="J14">
            <v>33049.4</v>
          </cell>
          <cell r="K14">
            <v>5815.5999999999913</v>
          </cell>
          <cell r="L14">
            <v>5816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15913</v>
          </cell>
          <cell r="V14">
            <v>12546</v>
          </cell>
          <cell r="W14">
            <v>3367</v>
          </cell>
          <cell r="X14">
            <v>3367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106335.50000000163</v>
          </cell>
          <cell r="AT14">
            <v>106002</v>
          </cell>
          <cell r="AU14">
            <v>1443862</v>
          </cell>
          <cell r="AV14">
            <v>1656199</v>
          </cell>
          <cell r="AW14">
            <v>106336</v>
          </cell>
          <cell r="AX14">
            <v>132496</v>
          </cell>
          <cell r="AY14">
            <v>0</v>
          </cell>
        </row>
        <row r="15">
          <cell r="A15">
            <v>3086</v>
          </cell>
          <cell r="B15" t="str">
            <v>CE16</v>
          </cell>
          <cell r="C15" t="str">
            <v>East Harptree Primary</v>
          </cell>
          <cell r="D15" t="str">
            <v>East Harptree Primary School</v>
          </cell>
          <cell r="E15">
            <v>384431</v>
          </cell>
          <cell r="F15">
            <v>362974.19999999984</v>
          </cell>
          <cell r="G15">
            <v>21456.800000000185</v>
          </cell>
          <cell r="H15">
            <v>21457</v>
          </cell>
          <cell r="I15">
            <v>9597</v>
          </cell>
          <cell r="J15">
            <v>10166.240000000011</v>
          </cell>
          <cell r="K15">
            <v>-569.23999999998159</v>
          </cell>
          <cell r="L15">
            <v>-569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7879</v>
          </cell>
          <cell r="V15">
            <v>4250</v>
          </cell>
          <cell r="W15">
            <v>3629</v>
          </cell>
          <cell r="X15">
            <v>3629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282</v>
          </cell>
          <cell r="AD15">
            <v>282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20887.560000000201</v>
          </cell>
          <cell r="AT15">
            <v>41729</v>
          </cell>
          <cell r="AU15">
            <v>373140</v>
          </cell>
          <cell r="AV15">
            <v>435757</v>
          </cell>
          <cell r="AW15">
            <v>20888</v>
          </cell>
          <cell r="AX15">
            <v>34861</v>
          </cell>
          <cell r="AY15">
            <v>0</v>
          </cell>
        </row>
        <row r="16">
          <cell r="A16">
            <v>3088</v>
          </cell>
          <cell r="B16" t="str">
            <v>CE17</v>
          </cell>
          <cell r="C16" t="str">
            <v>Farmborough Primary</v>
          </cell>
          <cell r="D16" t="str">
            <v>Farmborough Primary School</v>
          </cell>
          <cell r="E16">
            <v>472471</v>
          </cell>
          <cell r="F16">
            <v>453837.81000000041</v>
          </cell>
          <cell r="G16">
            <v>18633.189999999995</v>
          </cell>
          <cell r="H16">
            <v>18633</v>
          </cell>
          <cell r="I16">
            <v>1018</v>
          </cell>
          <cell r="J16">
            <v>1017.99999999999</v>
          </cell>
          <cell r="K16">
            <v>1.0004441719502211E-11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5680</v>
          </cell>
          <cell r="V16">
            <v>5680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18633.190000000006</v>
          </cell>
          <cell r="AT16">
            <v>47213</v>
          </cell>
          <cell r="AU16">
            <v>454856</v>
          </cell>
          <cell r="AV16">
            <v>520702</v>
          </cell>
          <cell r="AW16">
            <v>18633</v>
          </cell>
          <cell r="AX16">
            <v>41656</v>
          </cell>
          <cell r="AY16">
            <v>0</v>
          </cell>
        </row>
        <row r="17">
          <cell r="A17">
            <v>3089</v>
          </cell>
          <cell r="B17" t="str">
            <v>CE18</v>
          </cell>
          <cell r="C17" t="str">
            <v>Farrington Gurney Primary</v>
          </cell>
          <cell r="D17" t="str">
            <v>Farrington Gurney Primary School</v>
          </cell>
          <cell r="E17">
            <v>388525</v>
          </cell>
          <cell r="F17">
            <v>393976.86999999965</v>
          </cell>
          <cell r="G17">
            <v>-5451.8699999997043</v>
          </cell>
          <cell r="H17">
            <v>-5452</v>
          </cell>
          <cell r="I17">
            <v>6000</v>
          </cell>
          <cell r="J17">
            <v>8026.0699999999888</v>
          </cell>
          <cell r="K17">
            <v>-2026.0699999999943</v>
          </cell>
          <cell r="L17">
            <v>-2026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-7477.9399999996986</v>
          </cell>
          <cell r="AT17">
            <v>27998</v>
          </cell>
          <cell r="AU17">
            <v>402003</v>
          </cell>
          <cell r="AV17">
            <v>422523</v>
          </cell>
          <cell r="AW17">
            <v>-7478</v>
          </cell>
          <cell r="AX17">
            <v>33802</v>
          </cell>
          <cell r="AY17">
            <v>0</v>
          </cell>
        </row>
        <row r="18">
          <cell r="A18">
            <v>3092</v>
          </cell>
          <cell r="B18" t="str">
            <v>CE19</v>
          </cell>
          <cell r="C18" t="str">
            <v>Freshford Primary</v>
          </cell>
          <cell r="D18" t="str">
            <v>Freshford Primary School</v>
          </cell>
          <cell r="E18">
            <v>634405</v>
          </cell>
          <cell r="F18">
            <v>553567.61</v>
          </cell>
          <cell r="G18">
            <v>80837.390000000305</v>
          </cell>
          <cell r="H18">
            <v>80837</v>
          </cell>
          <cell r="I18">
            <v>5912</v>
          </cell>
          <cell r="J18">
            <v>3251.2100000000082</v>
          </cell>
          <cell r="K18">
            <v>2660.7899999999991</v>
          </cell>
          <cell r="L18">
            <v>2661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8510</v>
          </cell>
          <cell r="V18">
            <v>11160</v>
          </cell>
          <cell r="W18">
            <v>-2650</v>
          </cell>
          <cell r="X18">
            <v>-2650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83498.180000000299</v>
          </cell>
          <cell r="AT18">
            <v>40573</v>
          </cell>
          <cell r="AU18">
            <v>556819</v>
          </cell>
          <cell r="AV18">
            <v>680890</v>
          </cell>
          <cell r="AW18">
            <v>83498</v>
          </cell>
          <cell r="AX18">
            <v>54471</v>
          </cell>
          <cell r="AY18">
            <v>29027</v>
          </cell>
        </row>
        <row r="19">
          <cell r="A19">
            <v>2293</v>
          </cell>
          <cell r="B19" t="str">
            <v>CE22</v>
          </cell>
          <cell r="C19" t="str">
            <v>Longvernal Primary</v>
          </cell>
          <cell r="D19" t="str">
            <v>Longvernal Primary School</v>
          </cell>
          <cell r="E19">
            <v>526184</v>
          </cell>
          <cell r="F19">
            <v>488716.84999999974</v>
          </cell>
          <cell r="G19">
            <v>37467.14999999987</v>
          </cell>
          <cell r="H19">
            <v>37467</v>
          </cell>
          <cell r="I19">
            <v>2088</v>
          </cell>
          <cell r="J19">
            <v>2088.0000000000146</v>
          </cell>
          <cell r="K19">
            <v>-1.0913936421275139E-11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16248</v>
          </cell>
          <cell r="V19">
            <v>16248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37467.149999999863</v>
          </cell>
          <cell r="AT19">
            <v>30989</v>
          </cell>
          <cell r="AU19">
            <v>490805</v>
          </cell>
          <cell r="AV19">
            <v>559261</v>
          </cell>
          <cell r="AW19">
            <v>37467</v>
          </cell>
          <cell r="AX19">
            <v>44741</v>
          </cell>
          <cell r="AY19">
            <v>0</v>
          </cell>
        </row>
        <row r="20">
          <cell r="A20">
            <v>3096</v>
          </cell>
          <cell r="B20" t="str">
            <v>CE23</v>
          </cell>
          <cell r="C20" t="str">
            <v>Marksbury Primary</v>
          </cell>
          <cell r="D20" t="str">
            <v>Marksbury Primary School</v>
          </cell>
          <cell r="E20">
            <v>500326</v>
          </cell>
          <cell r="F20">
            <v>457944.72999999981</v>
          </cell>
          <cell r="G20">
            <v>42381.269999999538</v>
          </cell>
          <cell r="H20">
            <v>42381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13285</v>
          </cell>
          <cell r="V20">
            <v>0</v>
          </cell>
          <cell r="W20">
            <v>13285</v>
          </cell>
          <cell r="X20">
            <v>13285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42381.269999999538</v>
          </cell>
          <cell r="AT20">
            <v>30109</v>
          </cell>
          <cell r="AU20">
            <v>457945</v>
          </cell>
          <cell r="AV20">
            <v>530435</v>
          </cell>
          <cell r="AW20">
            <v>42381</v>
          </cell>
          <cell r="AX20">
            <v>42435</v>
          </cell>
          <cell r="AY20">
            <v>0</v>
          </cell>
        </row>
        <row r="21">
          <cell r="A21">
            <v>2259</v>
          </cell>
          <cell r="B21" t="str">
            <v>CE24</v>
          </cell>
          <cell r="C21" t="str">
            <v>Midsomer Norton Primary</v>
          </cell>
          <cell r="D21" t="str">
            <v>Midsomer Norton Primary School</v>
          </cell>
          <cell r="E21">
            <v>1028138</v>
          </cell>
          <cell r="F21">
            <v>1037612.8500000004</v>
          </cell>
          <cell r="G21">
            <v>-9474.8499999999622</v>
          </cell>
          <cell r="H21">
            <v>-9475</v>
          </cell>
          <cell r="I21">
            <v>39500</v>
          </cell>
          <cell r="J21">
            <v>36874.770000000019</v>
          </cell>
          <cell r="K21">
            <v>2625.230000000005</v>
          </cell>
          <cell r="L21">
            <v>2625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14048</v>
          </cell>
          <cell r="V21">
            <v>13955.08</v>
          </cell>
          <cell r="W21">
            <v>92.920000000000073</v>
          </cell>
          <cell r="X21">
            <v>93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-6849.6199999999571</v>
          </cell>
          <cell r="AT21">
            <v>80057</v>
          </cell>
          <cell r="AU21">
            <v>1074488</v>
          </cell>
          <cell r="AV21">
            <v>1147695</v>
          </cell>
          <cell r="AW21">
            <v>-6850</v>
          </cell>
          <cell r="AX21">
            <v>91816</v>
          </cell>
          <cell r="AY21">
            <v>0</v>
          </cell>
        </row>
        <row r="22">
          <cell r="A22">
            <v>2154</v>
          </cell>
          <cell r="B22" t="str">
            <v>CE25</v>
          </cell>
          <cell r="C22" t="str">
            <v>Moorlands Infants</v>
          </cell>
          <cell r="D22" t="str">
            <v>Moorlands Infants</v>
          </cell>
          <cell r="E22">
            <v>766208</v>
          </cell>
          <cell r="F22">
            <v>717019.44000000041</v>
          </cell>
          <cell r="G22">
            <v>49188.560000000776</v>
          </cell>
          <cell r="H22">
            <v>49189</v>
          </cell>
          <cell r="I22">
            <v>0</v>
          </cell>
          <cell r="J22">
            <v>-2489.6800000000003</v>
          </cell>
          <cell r="K22">
            <v>2489.6800000000003</v>
          </cell>
          <cell r="L22">
            <v>2490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34514</v>
          </cell>
          <cell r="V22">
            <v>26853.42</v>
          </cell>
          <cell r="W22">
            <v>7660.58</v>
          </cell>
          <cell r="X22">
            <v>7661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51678.240000000776</v>
          </cell>
          <cell r="AT22">
            <v>86548</v>
          </cell>
          <cell r="AU22">
            <v>714530</v>
          </cell>
          <cell r="AV22">
            <v>852756</v>
          </cell>
          <cell r="AW22">
            <v>51679</v>
          </cell>
          <cell r="AX22">
            <v>68220</v>
          </cell>
          <cell r="AY22">
            <v>0</v>
          </cell>
        </row>
        <row r="23">
          <cell r="A23">
            <v>2153</v>
          </cell>
          <cell r="B23" t="str">
            <v>CE26</v>
          </cell>
          <cell r="C23" t="str">
            <v>Moorlands Juniors</v>
          </cell>
          <cell r="D23" t="str">
            <v>Moorlands Juniors</v>
          </cell>
          <cell r="E23">
            <v>740421</v>
          </cell>
          <cell r="F23">
            <v>703167.53</v>
          </cell>
          <cell r="G23">
            <v>37253.470000000103</v>
          </cell>
          <cell r="H23">
            <v>37253</v>
          </cell>
          <cell r="I23">
            <v>9455</v>
          </cell>
          <cell r="J23">
            <v>14462.049999999996</v>
          </cell>
          <cell r="K23">
            <v>-5007.0500000000065</v>
          </cell>
          <cell r="L23">
            <v>-5007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12736</v>
          </cell>
          <cell r="V23">
            <v>8078.1</v>
          </cell>
          <cell r="W23">
            <v>4657.8999999999996</v>
          </cell>
          <cell r="X23">
            <v>4658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32246.420000000096</v>
          </cell>
          <cell r="AT23">
            <v>28014</v>
          </cell>
          <cell r="AU23">
            <v>717630</v>
          </cell>
          <cell r="AV23">
            <v>777890</v>
          </cell>
          <cell r="AW23">
            <v>32246</v>
          </cell>
          <cell r="AX23">
            <v>62231</v>
          </cell>
          <cell r="AY23">
            <v>0</v>
          </cell>
        </row>
        <row r="24">
          <cell r="A24">
            <v>3449</v>
          </cell>
          <cell r="B24" t="str">
            <v>CE92</v>
          </cell>
          <cell r="C24" t="str">
            <v>Newbridge Primary</v>
          </cell>
          <cell r="D24" t="str">
            <v>Tracey_Lynch@BATHNES.GOV.UK</v>
          </cell>
          <cell r="E24">
            <v>1548163</v>
          </cell>
          <cell r="F24">
            <v>1499215.9700000004</v>
          </cell>
          <cell r="G24">
            <v>48947.030000000348</v>
          </cell>
          <cell r="H24">
            <v>48947</v>
          </cell>
          <cell r="I24">
            <v>36477</v>
          </cell>
          <cell r="J24">
            <v>34633.000000000051</v>
          </cell>
          <cell r="K24">
            <v>1843.9999999999945</v>
          </cell>
          <cell r="L24">
            <v>1844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15254</v>
          </cell>
          <cell r="V24">
            <v>-1833.7000000000007</v>
          </cell>
          <cell r="W24">
            <v>17087.7</v>
          </cell>
          <cell r="X24">
            <v>17088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50791.030000000341</v>
          </cell>
          <cell r="AT24">
            <v>116087</v>
          </cell>
          <cell r="AU24">
            <v>1533849</v>
          </cell>
          <cell r="AV24">
            <v>1700727</v>
          </cell>
          <cell r="AW24">
            <v>50791</v>
          </cell>
          <cell r="AX24">
            <v>136058</v>
          </cell>
          <cell r="AY24">
            <v>0</v>
          </cell>
        </row>
        <row r="25">
          <cell r="A25">
            <v>2150</v>
          </cell>
          <cell r="B25" t="str">
            <v>CE29</v>
          </cell>
          <cell r="C25" t="str">
            <v>Oldfield Park Infants</v>
          </cell>
          <cell r="D25" t="str">
            <v>Oldfield Park Infant School</v>
          </cell>
          <cell r="E25">
            <v>853286</v>
          </cell>
          <cell r="F25">
            <v>788814.1</v>
          </cell>
          <cell r="G25">
            <v>64471.900000000234</v>
          </cell>
          <cell r="H25">
            <v>64472</v>
          </cell>
          <cell r="I25">
            <v>26219</v>
          </cell>
          <cell r="J25">
            <v>13823.449999999997</v>
          </cell>
          <cell r="K25">
            <v>12395.55</v>
          </cell>
          <cell r="L25">
            <v>12396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15115</v>
          </cell>
          <cell r="V25">
            <v>15048</v>
          </cell>
          <cell r="W25">
            <v>67</v>
          </cell>
          <cell r="X25">
            <v>67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76867.45000000023</v>
          </cell>
          <cell r="AT25">
            <v>99021</v>
          </cell>
          <cell r="AU25">
            <v>802638</v>
          </cell>
          <cell r="AV25">
            <v>978526</v>
          </cell>
          <cell r="AW25">
            <v>76868</v>
          </cell>
          <cell r="AX25">
            <v>78282</v>
          </cell>
          <cell r="AY25">
            <v>0</v>
          </cell>
        </row>
        <row r="26">
          <cell r="A26">
            <v>2159</v>
          </cell>
          <cell r="B26" t="str">
            <v>CE30</v>
          </cell>
          <cell r="C26" t="str">
            <v>Oldfield Park Juniors</v>
          </cell>
          <cell r="D26" t="str">
            <v>Oldfield Park Junior School</v>
          </cell>
          <cell r="E26">
            <v>919540</v>
          </cell>
          <cell r="F26">
            <v>915271.59999999846</v>
          </cell>
          <cell r="G26">
            <v>4268.4000000006272</v>
          </cell>
          <cell r="H26">
            <v>4268</v>
          </cell>
          <cell r="I26">
            <v>20357</v>
          </cell>
          <cell r="J26">
            <v>12615.330000000002</v>
          </cell>
          <cell r="K26">
            <v>7741.6699999999928</v>
          </cell>
          <cell r="L26">
            <v>7742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2192</v>
          </cell>
          <cell r="V26">
            <v>280</v>
          </cell>
          <cell r="W26">
            <v>1912</v>
          </cell>
          <cell r="X26">
            <v>1912</v>
          </cell>
          <cell r="Y26">
            <v>592</v>
          </cell>
          <cell r="Z26">
            <v>592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12010.07000000062</v>
          </cell>
          <cell r="AT26">
            <v>33197</v>
          </cell>
          <cell r="AU26">
            <v>927887</v>
          </cell>
          <cell r="AV26">
            <v>973094</v>
          </cell>
          <cell r="AW26">
            <v>12010</v>
          </cell>
          <cell r="AX26">
            <v>77848</v>
          </cell>
          <cell r="AY26">
            <v>0</v>
          </cell>
        </row>
        <row r="27">
          <cell r="A27">
            <v>2243</v>
          </cell>
          <cell r="B27" t="str">
            <v>CE32</v>
          </cell>
          <cell r="C27" t="str">
            <v>Paulton Infants</v>
          </cell>
          <cell r="D27" t="str">
            <v>Paulton Infant School</v>
          </cell>
          <cell r="E27">
            <v>898325</v>
          </cell>
          <cell r="F27">
            <v>898325.00000000047</v>
          </cell>
          <cell r="G27">
            <v>9.0949470177292824E-10</v>
          </cell>
          <cell r="H27">
            <v>0</v>
          </cell>
          <cell r="I27">
            <v>18000</v>
          </cell>
          <cell r="J27">
            <v>18000.000000000007</v>
          </cell>
          <cell r="K27">
            <v>-7.2759576141834259E-12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139</v>
          </cell>
          <cell r="V27">
            <v>139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9.0221874415874481E-10</v>
          </cell>
          <cell r="AT27">
            <v>101866</v>
          </cell>
          <cell r="AU27">
            <v>916325</v>
          </cell>
          <cell r="AV27">
            <v>1018191</v>
          </cell>
          <cell r="AW27">
            <v>0</v>
          </cell>
          <cell r="AX27">
            <v>81455</v>
          </cell>
          <cell r="AY27">
            <v>0</v>
          </cell>
        </row>
        <row r="28">
          <cell r="A28">
            <v>2270</v>
          </cell>
          <cell r="B28" t="str">
            <v>CE33</v>
          </cell>
          <cell r="C28" t="str">
            <v>Paulton Juniors</v>
          </cell>
          <cell r="D28" t="str">
            <v>Paulton Junior School</v>
          </cell>
          <cell r="E28">
            <v>900424</v>
          </cell>
          <cell r="F28">
            <v>825848.92999999982</v>
          </cell>
          <cell r="G28">
            <v>74575.069999998959</v>
          </cell>
          <cell r="H28">
            <v>74575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6433</v>
          </cell>
          <cell r="V28">
            <v>6433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74575.069999998959</v>
          </cell>
          <cell r="AT28">
            <v>26378</v>
          </cell>
          <cell r="AU28">
            <v>825849</v>
          </cell>
          <cell r="AV28">
            <v>926802</v>
          </cell>
          <cell r="AW28">
            <v>74575</v>
          </cell>
          <cell r="AX28">
            <v>74144</v>
          </cell>
          <cell r="AY28">
            <v>431</v>
          </cell>
        </row>
        <row r="29">
          <cell r="A29">
            <v>2244</v>
          </cell>
          <cell r="B29" t="str">
            <v>CE34</v>
          </cell>
          <cell r="C29" t="str">
            <v>Peasedown St John Primary</v>
          </cell>
          <cell r="E29">
            <v>1846553</v>
          </cell>
          <cell r="F29">
            <v>1770928.2300000004</v>
          </cell>
          <cell r="G29">
            <v>75624.76999999999</v>
          </cell>
          <cell r="H29">
            <v>75625</v>
          </cell>
          <cell r="I29">
            <v>40000</v>
          </cell>
          <cell r="J29">
            <v>44995.54</v>
          </cell>
          <cell r="K29">
            <v>-4995.5400000000009</v>
          </cell>
          <cell r="L29">
            <v>-4996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70629.229999999981</v>
          </cell>
          <cell r="AT29">
            <v>125501</v>
          </cell>
          <cell r="AU29">
            <v>1815924</v>
          </cell>
          <cell r="AV29">
            <v>2012054</v>
          </cell>
          <cell r="AW29">
            <v>70629</v>
          </cell>
          <cell r="AX29">
            <v>160964</v>
          </cell>
          <cell r="AY29">
            <v>0</v>
          </cell>
        </row>
        <row r="30">
          <cell r="A30">
            <v>2246</v>
          </cell>
          <cell r="B30" t="str">
            <v>CE35</v>
          </cell>
          <cell r="C30" t="str">
            <v>Pensford Primary</v>
          </cell>
          <cell r="D30" t="str">
            <v>Pensford Primary School</v>
          </cell>
          <cell r="E30">
            <v>372677</v>
          </cell>
          <cell r="F30">
            <v>372597.66999999981</v>
          </cell>
          <cell r="G30">
            <v>79.330000000122709</v>
          </cell>
          <cell r="H30">
            <v>79</v>
          </cell>
          <cell r="I30">
            <v>5996</v>
          </cell>
          <cell r="J30">
            <v>5995.9999999999982</v>
          </cell>
          <cell r="K30">
            <v>4.5474735088646412E-13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5365</v>
          </cell>
          <cell r="V30">
            <v>5893.46</v>
          </cell>
          <cell r="W30">
            <v>-528.45999999999981</v>
          </cell>
          <cell r="X30">
            <v>-528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79.330000000123164</v>
          </cell>
          <cell r="AT30">
            <v>24632</v>
          </cell>
          <cell r="AU30">
            <v>378594</v>
          </cell>
          <cell r="AV30">
            <v>403305</v>
          </cell>
          <cell r="AW30">
            <v>79</v>
          </cell>
          <cell r="AX30">
            <v>32264</v>
          </cell>
          <cell r="AY30">
            <v>0</v>
          </cell>
        </row>
        <row r="31">
          <cell r="A31">
            <v>3102</v>
          </cell>
          <cell r="B31" t="str">
            <v>CE54</v>
          </cell>
          <cell r="C31" t="str">
            <v>Saltford Primary</v>
          </cell>
          <cell r="D31" t="str">
            <v>Saltford Primary School</v>
          </cell>
          <cell r="E31">
            <v>1315934</v>
          </cell>
          <cell r="F31">
            <v>1216462.8499999999</v>
          </cell>
          <cell r="G31">
            <v>99471.149999998452</v>
          </cell>
          <cell r="H31">
            <v>99471</v>
          </cell>
          <cell r="I31">
            <v>11609</v>
          </cell>
          <cell r="J31">
            <v>11608.999999999996</v>
          </cell>
          <cell r="K31">
            <v>3.637978807091713E-12</v>
          </cell>
          <cell r="L31">
            <v>0</v>
          </cell>
          <cell r="M31">
            <v>-614</v>
          </cell>
          <cell r="N31">
            <v>-614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10538</v>
          </cell>
          <cell r="V31">
            <v>9437.1</v>
          </cell>
          <cell r="W31">
            <v>1100.8999999999996</v>
          </cell>
          <cell r="X31">
            <v>1101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99471.149999998452</v>
          </cell>
          <cell r="AT31">
            <v>110995</v>
          </cell>
          <cell r="AU31">
            <v>1228072</v>
          </cell>
          <cell r="AV31">
            <v>1438538</v>
          </cell>
          <cell r="AW31">
            <v>99471</v>
          </cell>
          <cell r="AX31">
            <v>115083</v>
          </cell>
          <cell r="AY31">
            <v>0</v>
          </cell>
        </row>
        <row r="32">
          <cell r="A32">
            <v>3347</v>
          </cell>
          <cell r="B32" t="str">
            <v>CE55</v>
          </cell>
          <cell r="C32" t="str">
            <v>Shoscombe Primary</v>
          </cell>
          <cell r="D32" t="str">
            <v>Shoscombe Primary School</v>
          </cell>
          <cell r="E32">
            <v>451021</v>
          </cell>
          <cell r="F32">
            <v>407729.74000000011</v>
          </cell>
          <cell r="G32">
            <v>43291.259999999798</v>
          </cell>
          <cell r="H32">
            <v>43291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43291.259999999798</v>
          </cell>
          <cell r="AT32">
            <v>44032</v>
          </cell>
          <cell r="AU32">
            <v>407730</v>
          </cell>
          <cell r="AV32">
            <v>495053</v>
          </cell>
          <cell r="AW32">
            <v>43291</v>
          </cell>
          <cell r="AX32">
            <v>39604</v>
          </cell>
          <cell r="AY32">
            <v>3687</v>
          </cell>
        </row>
        <row r="33">
          <cell r="A33">
            <v>2158</v>
          </cell>
          <cell r="B33" t="str">
            <v>CE56</v>
          </cell>
          <cell r="C33" t="str">
            <v>Roundhill Primary</v>
          </cell>
          <cell r="D33" t="str">
            <v>Roundhill Primary</v>
          </cell>
          <cell r="E33">
            <v>1588863</v>
          </cell>
          <cell r="F33">
            <v>1310589.57</v>
          </cell>
          <cell r="G33">
            <v>278273.42999999924</v>
          </cell>
          <cell r="H33">
            <v>278273</v>
          </cell>
          <cell r="I33">
            <v>22251</v>
          </cell>
          <cell r="J33">
            <v>13294.649999999994</v>
          </cell>
          <cell r="K33">
            <v>8956.3499999999913</v>
          </cell>
          <cell r="L33">
            <v>8956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14320</v>
          </cell>
          <cell r="V33">
            <v>0</v>
          </cell>
          <cell r="W33">
            <v>14320</v>
          </cell>
          <cell r="X33">
            <v>14320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4510</v>
          </cell>
          <cell r="AD33">
            <v>4510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287229.77999999921</v>
          </cell>
          <cell r="AT33">
            <v>104277</v>
          </cell>
          <cell r="AU33">
            <v>1323884</v>
          </cell>
          <cell r="AV33">
            <v>1715391</v>
          </cell>
          <cell r="AW33">
            <v>287229</v>
          </cell>
          <cell r="AX33">
            <v>137231</v>
          </cell>
          <cell r="AY33">
            <v>149998</v>
          </cell>
        </row>
        <row r="34">
          <cell r="A34">
            <v>2157</v>
          </cell>
          <cell r="B34" t="str">
            <v>CE57</v>
          </cell>
          <cell r="C34" t="str">
            <v>Southdown Juniors</v>
          </cell>
          <cell r="E34">
            <v>16047</v>
          </cell>
          <cell r="F34">
            <v>16046.83</v>
          </cell>
          <cell r="G34">
            <v>0.16999999999937643</v>
          </cell>
          <cell r="H34">
            <v>0</v>
          </cell>
          <cell r="I34">
            <v>1413</v>
          </cell>
          <cell r="J34">
            <v>1412.8800000000003</v>
          </cell>
          <cell r="K34">
            <v>0.11999999999987665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-4510</v>
          </cell>
          <cell r="AD34">
            <v>-4510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0.28999999999925308</v>
          </cell>
          <cell r="AT34">
            <v>0</v>
          </cell>
          <cell r="AU34">
            <v>17460</v>
          </cell>
          <cell r="AV34">
            <v>17460</v>
          </cell>
          <cell r="AW34">
            <v>0</v>
          </cell>
          <cell r="AX34">
            <v>25000</v>
          </cell>
          <cell r="AY34">
            <v>0</v>
          </cell>
        </row>
        <row r="35">
          <cell r="A35">
            <v>2248</v>
          </cell>
          <cell r="B35" t="str">
            <v>CE58</v>
          </cell>
          <cell r="C35" t="str">
            <v>Stanton Drew Primary</v>
          </cell>
          <cell r="D35" t="str">
            <v>Stanton Drew Primary</v>
          </cell>
          <cell r="E35">
            <v>309744</v>
          </cell>
          <cell r="F35">
            <v>299412.12999999983</v>
          </cell>
          <cell r="G35">
            <v>10331.869999999599</v>
          </cell>
          <cell r="H35">
            <v>10332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6885</v>
          </cell>
          <cell r="V35">
            <v>4918</v>
          </cell>
          <cell r="W35">
            <v>1967</v>
          </cell>
          <cell r="X35">
            <v>1967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10331.869999999599</v>
          </cell>
          <cell r="AT35">
            <v>15456</v>
          </cell>
          <cell r="AU35">
            <v>299412</v>
          </cell>
          <cell r="AV35">
            <v>325200</v>
          </cell>
          <cell r="AW35">
            <v>10332</v>
          </cell>
          <cell r="AX35">
            <v>26016</v>
          </cell>
          <cell r="AY35">
            <v>0</v>
          </cell>
        </row>
        <row r="36">
          <cell r="A36">
            <v>3421</v>
          </cell>
          <cell r="B36" t="str">
            <v>CE37</v>
          </cell>
          <cell r="C36" t="str">
            <v>St Andrew's, Bath Primary</v>
          </cell>
          <cell r="D36" t="str">
            <v>St Andrew's Primary School</v>
          </cell>
          <cell r="E36">
            <v>772698</v>
          </cell>
          <cell r="F36">
            <v>732896.20999999961</v>
          </cell>
          <cell r="G36">
            <v>39801.789999999834</v>
          </cell>
          <cell r="H36">
            <v>39802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39801.789999999834</v>
          </cell>
          <cell r="AT36">
            <v>73408</v>
          </cell>
          <cell r="AU36">
            <v>732896</v>
          </cell>
          <cell r="AV36">
            <v>846106</v>
          </cell>
          <cell r="AW36">
            <v>39802</v>
          </cell>
          <cell r="AX36">
            <v>67688</v>
          </cell>
          <cell r="AY36">
            <v>0</v>
          </cell>
        </row>
        <row r="37">
          <cell r="A37">
            <v>3424</v>
          </cell>
          <cell r="B37" t="str">
            <v>CE38</v>
          </cell>
          <cell r="C37" t="str">
            <v>St John's, Bath Primary</v>
          </cell>
          <cell r="D37" t="str">
            <v>stjohnsbath_pri@BATHNES.GOV.UK</v>
          </cell>
          <cell r="E37">
            <v>1198898</v>
          </cell>
          <cell r="F37">
            <v>1168784.54</v>
          </cell>
          <cell r="G37">
            <v>30113.459999999752</v>
          </cell>
          <cell r="H37">
            <v>30113</v>
          </cell>
          <cell r="I37">
            <v>2838</v>
          </cell>
          <cell r="J37">
            <v>2838.0000000000291</v>
          </cell>
          <cell r="K37">
            <v>-2.9103830456733704E-11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30113.459999999723</v>
          </cell>
          <cell r="AT37">
            <v>106248</v>
          </cell>
          <cell r="AU37">
            <v>1171623</v>
          </cell>
          <cell r="AV37">
            <v>1307984</v>
          </cell>
          <cell r="AW37">
            <v>30113</v>
          </cell>
          <cell r="AX37">
            <v>104639</v>
          </cell>
          <cell r="AY37">
            <v>0</v>
          </cell>
        </row>
        <row r="38">
          <cell r="A38">
            <v>3107</v>
          </cell>
          <cell r="B38" t="str">
            <v>CE41</v>
          </cell>
          <cell r="C38" t="str">
            <v>St Julian's, Wellow Primary</v>
          </cell>
          <cell r="D38" t="str">
            <v>St Julian's Primary School</v>
          </cell>
          <cell r="E38">
            <v>455506</v>
          </cell>
          <cell r="F38">
            <v>446157.12999999971</v>
          </cell>
          <cell r="G38">
            <v>9348.8699999998571</v>
          </cell>
          <cell r="H38">
            <v>9349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88</v>
          </cell>
          <cell r="V38">
            <v>0</v>
          </cell>
          <cell r="W38">
            <v>88</v>
          </cell>
          <cell r="X38">
            <v>88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9348.8699999998571</v>
          </cell>
          <cell r="AT38">
            <v>26359</v>
          </cell>
          <cell r="AU38">
            <v>446157</v>
          </cell>
          <cell r="AV38">
            <v>481865</v>
          </cell>
          <cell r="AW38">
            <v>9349</v>
          </cell>
          <cell r="AX38">
            <v>38549</v>
          </cell>
          <cell r="AY38">
            <v>0</v>
          </cell>
        </row>
        <row r="39">
          <cell r="A39">
            <v>3448</v>
          </cell>
          <cell r="B39" t="str">
            <v>CE93</v>
          </cell>
          <cell r="C39" t="str">
            <v>St Keyna Primary</v>
          </cell>
          <cell r="D39" t="str">
            <v>Kirstie_Harding@BATHNES.GOV.UK</v>
          </cell>
          <cell r="E39">
            <v>856977</v>
          </cell>
          <cell r="F39">
            <v>930546.80000000086</v>
          </cell>
          <cell r="G39">
            <v>-73569.799999999872</v>
          </cell>
          <cell r="H39">
            <v>-73570</v>
          </cell>
          <cell r="I39">
            <v>15975</v>
          </cell>
          <cell r="J39">
            <v>32943.419999999991</v>
          </cell>
          <cell r="K39">
            <v>-16968.419999999991</v>
          </cell>
          <cell r="L39">
            <v>-16968</v>
          </cell>
          <cell r="M39">
            <v>25776</v>
          </cell>
          <cell r="N39">
            <v>18352.179999999978</v>
          </cell>
          <cell r="O39">
            <v>7423.8199999999924</v>
          </cell>
          <cell r="P39">
            <v>7424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-83114.399999999878</v>
          </cell>
          <cell r="AT39">
            <v>72560</v>
          </cell>
          <cell r="AU39">
            <v>963490</v>
          </cell>
          <cell r="AV39">
            <v>945512</v>
          </cell>
          <cell r="AW39">
            <v>-90538</v>
          </cell>
          <cell r="AX39">
            <v>75641</v>
          </cell>
          <cell r="AY39">
            <v>0</v>
          </cell>
        </row>
        <row r="40">
          <cell r="A40">
            <v>2000</v>
          </cell>
          <cell r="B40" t="str">
            <v>CE42</v>
          </cell>
          <cell r="C40" t="str">
            <v>St Martins Gardens Primary</v>
          </cell>
          <cell r="D40" t="str">
            <v>StMartins_Pri@bathnes.gov.uk</v>
          </cell>
          <cell r="E40">
            <v>1415230</v>
          </cell>
          <cell r="F40">
            <v>1379287.0900000003</v>
          </cell>
          <cell r="G40">
            <v>35942.909999999465</v>
          </cell>
          <cell r="H40">
            <v>35943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7602</v>
          </cell>
          <cell r="N40">
            <v>-69123.799999999988</v>
          </cell>
          <cell r="O40">
            <v>76725.799999999988</v>
          </cell>
          <cell r="P40">
            <v>76726</v>
          </cell>
          <cell r="Q40">
            <v>3191</v>
          </cell>
          <cell r="R40">
            <v>2957.26</v>
          </cell>
          <cell r="S40">
            <v>233.73999999999978</v>
          </cell>
          <cell r="T40">
            <v>234</v>
          </cell>
          <cell r="U40">
            <v>5993</v>
          </cell>
          <cell r="V40">
            <v>5993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112902.44999999946</v>
          </cell>
          <cell r="AT40">
            <v>111522</v>
          </cell>
          <cell r="AU40">
            <v>1379287</v>
          </cell>
          <cell r="AV40">
            <v>1526752</v>
          </cell>
          <cell r="AW40">
            <v>35943</v>
          </cell>
          <cell r="AX40">
            <v>122140</v>
          </cell>
          <cell r="AY40">
            <v>0</v>
          </cell>
        </row>
        <row r="41">
          <cell r="A41">
            <v>3425</v>
          </cell>
          <cell r="B41" t="str">
            <v>CE43</v>
          </cell>
          <cell r="C41" t="str">
            <v>St Mary's, Bath Primary</v>
          </cell>
          <cell r="D41" t="str">
            <v>stmarysbath_pri@BATHNES.GOV.UK</v>
          </cell>
          <cell r="E41">
            <v>789027</v>
          </cell>
          <cell r="F41">
            <v>740613.74999999907</v>
          </cell>
          <cell r="G41">
            <v>48413.249999999374</v>
          </cell>
          <cell r="H41">
            <v>48413</v>
          </cell>
          <cell r="I41">
            <v>0</v>
          </cell>
          <cell r="J41">
            <v>-3.637978807091713E-11</v>
          </cell>
          <cell r="K41">
            <v>3.637978807091713E-11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250</v>
          </cell>
          <cell r="AD41">
            <v>0</v>
          </cell>
          <cell r="AE41">
            <v>250</v>
          </cell>
          <cell r="AF41">
            <v>250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48413.249999999411</v>
          </cell>
          <cell r="AT41">
            <v>64611</v>
          </cell>
          <cell r="AU41">
            <v>740614</v>
          </cell>
          <cell r="AV41">
            <v>853638</v>
          </cell>
          <cell r="AW41">
            <v>48413</v>
          </cell>
          <cell r="AX41">
            <v>68291</v>
          </cell>
          <cell r="AY41">
            <v>0</v>
          </cell>
        </row>
        <row r="42">
          <cell r="A42">
            <v>3105</v>
          </cell>
          <cell r="B42" t="str">
            <v>CE44</v>
          </cell>
          <cell r="C42" t="str">
            <v>St Mary's, Timsbury Primary</v>
          </cell>
          <cell r="D42" t="str">
            <v>stmarystimsbury_pri@BATHNES.GOV.UK</v>
          </cell>
          <cell r="E42">
            <v>788068</v>
          </cell>
          <cell r="F42">
            <v>698212.70000000054</v>
          </cell>
          <cell r="G42">
            <v>89855.300000000119</v>
          </cell>
          <cell r="H42">
            <v>89855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89855.300000000119</v>
          </cell>
          <cell r="AT42">
            <v>48709</v>
          </cell>
          <cell r="AU42">
            <v>698213</v>
          </cell>
          <cell r="AV42">
            <v>836777</v>
          </cell>
          <cell r="AW42">
            <v>89855</v>
          </cell>
          <cell r="AX42">
            <v>66942</v>
          </cell>
          <cell r="AY42">
            <v>22913</v>
          </cell>
        </row>
        <row r="43">
          <cell r="A43">
            <v>3109</v>
          </cell>
          <cell r="B43" t="str">
            <v>CE45</v>
          </cell>
          <cell r="C43" t="str">
            <v>St Mary's, Writhlington Primary</v>
          </cell>
          <cell r="D43" t="str">
            <v>stmaryswrithlington_pri@BATHNES.GOV.UK</v>
          </cell>
          <cell r="E43">
            <v>545569</v>
          </cell>
          <cell r="F43">
            <v>515181.28999999957</v>
          </cell>
          <cell r="G43">
            <v>30387.709999999737</v>
          </cell>
          <cell r="H43">
            <v>30388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4037</v>
          </cell>
          <cell r="V43">
            <v>8469.18</v>
          </cell>
          <cell r="W43">
            <v>-4432.18</v>
          </cell>
          <cell r="X43">
            <v>-4432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30387.709999999737</v>
          </cell>
          <cell r="AT43">
            <v>36314</v>
          </cell>
          <cell r="AU43">
            <v>515181</v>
          </cell>
          <cell r="AV43">
            <v>581883</v>
          </cell>
          <cell r="AW43">
            <v>30388</v>
          </cell>
          <cell r="AX43">
            <v>46551</v>
          </cell>
          <cell r="AY43">
            <v>0</v>
          </cell>
        </row>
        <row r="44">
          <cell r="A44">
            <v>3035</v>
          </cell>
          <cell r="B44" t="str">
            <v>CE46</v>
          </cell>
          <cell r="C44" t="str">
            <v>St Michaels CofE, Twerton Primary</v>
          </cell>
          <cell r="D44" t="str">
            <v>Karen_Bond@BATHNES.GOV.UK</v>
          </cell>
          <cell r="E44">
            <v>1014301</v>
          </cell>
          <cell r="F44">
            <v>957667.56999999972</v>
          </cell>
          <cell r="G44">
            <v>56633.429999998865</v>
          </cell>
          <cell r="H44">
            <v>56633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54</v>
          </cell>
          <cell r="AD44">
            <v>54</v>
          </cell>
          <cell r="AE44">
            <v>-2.2759572004815709E-15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56633.429999998865</v>
          </cell>
          <cell r="AT44">
            <v>32059</v>
          </cell>
          <cell r="AU44">
            <v>957668</v>
          </cell>
          <cell r="AV44">
            <v>1046360</v>
          </cell>
          <cell r="AW44">
            <v>56633</v>
          </cell>
          <cell r="AX44">
            <v>83709</v>
          </cell>
          <cell r="AY44">
            <v>0</v>
          </cell>
        </row>
        <row r="45">
          <cell r="A45">
            <v>3446</v>
          </cell>
          <cell r="B45" t="str">
            <v>CE87</v>
          </cell>
          <cell r="C45" t="str">
            <v>St Nicholas Primary</v>
          </cell>
          <cell r="D45" t="str">
            <v>St Nicholas Primary School</v>
          </cell>
          <cell r="E45">
            <v>959412</v>
          </cell>
          <cell r="F45">
            <v>875022.89999999967</v>
          </cell>
          <cell r="G45">
            <v>84389.100000000166</v>
          </cell>
          <cell r="H45">
            <v>84389</v>
          </cell>
          <cell r="I45">
            <v>8256</v>
          </cell>
          <cell r="J45">
            <v>-27798.850000000013</v>
          </cell>
          <cell r="K45">
            <v>36054.850000000006</v>
          </cell>
          <cell r="L45">
            <v>36055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911</v>
          </cell>
          <cell r="V45">
            <v>0</v>
          </cell>
          <cell r="W45">
            <v>911</v>
          </cell>
          <cell r="X45">
            <v>911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120443.95000000017</v>
          </cell>
          <cell r="AT45">
            <v>82577</v>
          </cell>
          <cell r="AU45">
            <v>847224</v>
          </cell>
          <cell r="AV45">
            <v>1050245</v>
          </cell>
          <cell r="AW45">
            <v>120444</v>
          </cell>
          <cell r="AX45">
            <v>84020</v>
          </cell>
          <cell r="AY45">
            <v>36424</v>
          </cell>
        </row>
        <row r="46">
          <cell r="A46">
            <v>3032</v>
          </cell>
          <cell r="B46" t="str">
            <v>CE49</v>
          </cell>
          <cell r="C46" t="str">
            <v>St Philip's CofE, Bath Primary</v>
          </cell>
          <cell r="D46" t="str">
            <v>St Philip's Primary School</v>
          </cell>
          <cell r="E46">
            <v>1157079</v>
          </cell>
          <cell r="F46">
            <v>1049431.7599999995</v>
          </cell>
          <cell r="G46">
            <v>107647.23999999878</v>
          </cell>
          <cell r="H46">
            <v>107647</v>
          </cell>
          <cell r="I46">
            <v>33385</v>
          </cell>
          <cell r="J46">
            <v>26019.759999999984</v>
          </cell>
          <cell r="K46">
            <v>7365.2399999999889</v>
          </cell>
          <cell r="L46">
            <v>7365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747</v>
          </cell>
          <cell r="V46">
            <v>0</v>
          </cell>
          <cell r="W46">
            <v>747</v>
          </cell>
          <cell r="X46">
            <v>747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115012.47999999877</v>
          </cell>
          <cell r="AT46">
            <v>79151</v>
          </cell>
          <cell r="AU46">
            <v>1075452</v>
          </cell>
          <cell r="AV46">
            <v>1269615</v>
          </cell>
          <cell r="AW46">
            <v>115012</v>
          </cell>
          <cell r="AX46">
            <v>101569</v>
          </cell>
          <cell r="AY46">
            <v>13443</v>
          </cell>
        </row>
        <row r="47">
          <cell r="A47">
            <v>3034</v>
          </cell>
          <cell r="B47" t="str">
            <v>CE50</v>
          </cell>
          <cell r="C47" t="str">
            <v>St Saviour's CofE Infants</v>
          </cell>
          <cell r="D47" t="str">
            <v>St Saviour's Infant School</v>
          </cell>
          <cell r="E47">
            <v>697638</v>
          </cell>
          <cell r="F47">
            <v>757568.75000000116</v>
          </cell>
          <cell r="G47">
            <v>-59930.749999999964</v>
          </cell>
          <cell r="H47">
            <v>-59931</v>
          </cell>
          <cell r="I47">
            <v>0</v>
          </cell>
          <cell r="J47">
            <v>9.0949470177292824E-13</v>
          </cell>
          <cell r="K47">
            <v>-9.0949470177292824E-13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-235</v>
          </cell>
          <cell r="V47">
            <v>-235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-59930.749999999964</v>
          </cell>
          <cell r="AT47">
            <v>83706</v>
          </cell>
          <cell r="AU47">
            <v>757569</v>
          </cell>
          <cell r="AV47">
            <v>781344</v>
          </cell>
          <cell r="AW47">
            <v>-59931</v>
          </cell>
          <cell r="AX47">
            <v>62508</v>
          </cell>
          <cell r="AY47">
            <v>0</v>
          </cell>
        </row>
        <row r="48">
          <cell r="A48">
            <v>3033</v>
          </cell>
          <cell r="B48" t="str">
            <v>CE51</v>
          </cell>
          <cell r="C48" t="str">
            <v>St Saviour's Juniors</v>
          </cell>
          <cell r="D48" t="str">
            <v>St Saviour's Junior School</v>
          </cell>
          <cell r="E48">
            <v>862373</v>
          </cell>
          <cell r="F48">
            <v>861792.87999999884</v>
          </cell>
          <cell r="G48">
            <v>580.11999999989212</v>
          </cell>
          <cell r="H48">
            <v>580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-9573</v>
          </cell>
          <cell r="V48">
            <v>-9573</v>
          </cell>
          <cell r="W48">
            <v>-3.637978807091713E-12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580.11999999989212</v>
          </cell>
          <cell r="AT48">
            <v>25469</v>
          </cell>
          <cell r="AU48">
            <v>861793</v>
          </cell>
          <cell r="AV48">
            <v>887842</v>
          </cell>
          <cell r="AW48">
            <v>580</v>
          </cell>
          <cell r="AX48">
            <v>71027</v>
          </cell>
          <cell r="AY48">
            <v>0</v>
          </cell>
        </row>
        <row r="49">
          <cell r="A49">
            <v>3422</v>
          </cell>
          <cell r="B49" t="str">
            <v>CE52</v>
          </cell>
          <cell r="C49" t="str">
            <v>St Stephen's, Bath Primary</v>
          </cell>
          <cell r="D49" t="str">
            <v>St Stephen's Primary School</v>
          </cell>
          <cell r="E49">
            <v>1362068</v>
          </cell>
          <cell r="F49">
            <v>1343156.85</v>
          </cell>
          <cell r="G49">
            <v>18911.150000000638</v>
          </cell>
          <cell r="H49">
            <v>18911</v>
          </cell>
          <cell r="I49">
            <v>31941</v>
          </cell>
          <cell r="J49">
            <v>38785.309999999961</v>
          </cell>
          <cell r="K49">
            <v>-6844.3099999999904</v>
          </cell>
          <cell r="L49">
            <v>-6844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12066.840000000648</v>
          </cell>
          <cell r="AT49">
            <v>132980</v>
          </cell>
          <cell r="AU49">
            <v>1381942</v>
          </cell>
          <cell r="AV49">
            <v>1526989</v>
          </cell>
          <cell r="AW49">
            <v>12067</v>
          </cell>
          <cell r="AX49">
            <v>122159</v>
          </cell>
          <cell r="AY49">
            <v>0</v>
          </cell>
        </row>
        <row r="50">
          <cell r="A50">
            <v>3103</v>
          </cell>
          <cell r="B50" t="str">
            <v>CE59</v>
          </cell>
          <cell r="C50" t="str">
            <v>Swainswick Primary</v>
          </cell>
          <cell r="D50" t="str">
            <v>Swainswick Primary School</v>
          </cell>
          <cell r="E50">
            <v>338134</v>
          </cell>
          <cell r="F50">
            <v>364017.47000000009</v>
          </cell>
          <cell r="G50">
            <v>-25883.469999999947</v>
          </cell>
          <cell r="H50">
            <v>-25883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5984</v>
          </cell>
          <cell r="V50">
            <v>0</v>
          </cell>
          <cell r="W50">
            <v>5984</v>
          </cell>
          <cell r="X50">
            <v>5984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4027</v>
          </cell>
          <cell r="AH50">
            <v>4027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-25883.469999999947</v>
          </cell>
          <cell r="AT50">
            <v>25519</v>
          </cell>
          <cell r="AU50">
            <v>364017</v>
          </cell>
          <cell r="AV50">
            <v>363653</v>
          </cell>
          <cell r="AW50">
            <v>-25883</v>
          </cell>
          <cell r="AX50">
            <v>29092</v>
          </cell>
          <cell r="AY50">
            <v>0</v>
          </cell>
        </row>
        <row r="51">
          <cell r="A51">
            <v>2160</v>
          </cell>
          <cell r="B51" t="str">
            <v>CE61</v>
          </cell>
          <cell r="C51" t="str">
            <v>Twerton Infants</v>
          </cell>
          <cell r="D51" t="str">
            <v>Twerton Infant School</v>
          </cell>
          <cell r="E51">
            <v>809647</v>
          </cell>
          <cell r="F51">
            <v>766347.31000000075</v>
          </cell>
          <cell r="G51">
            <v>43299.69000000009</v>
          </cell>
          <cell r="H51">
            <v>43300</v>
          </cell>
          <cell r="I51">
            <v>32084</v>
          </cell>
          <cell r="J51">
            <v>32084.000000000022</v>
          </cell>
          <cell r="K51">
            <v>-2.1827872842550278E-11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13807</v>
          </cell>
          <cell r="V51">
            <v>10542</v>
          </cell>
          <cell r="W51">
            <v>3265</v>
          </cell>
          <cell r="X51">
            <v>3265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43299.690000000068</v>
          </cell>
          <cell r="AT51">
            <v>53070</v>
          </cell>
          <cell r="AU51">
            <v>798431</v>
          </cell>
          <cell r="AV51">
            <v>894801</v>
          </cell>
          <cell r="AW51">
            <v>43300</v>
          </cell>
          <cell r="AX51">
            <v>71584</v>
          </cell>
          <cell r="AY51">
            <v>0</v>
          </cell>
        </row>
        <row r="52">
          <cell r="A52">
            <v>3106</v>
          </cell>
          <cell r="B52" t="str">
            <v>CE62</v>
          </cell>
          <cell r="C52" t="str">
            <v>Ubley Primary</v>
          </cell>
          <cell r="D52" t="str">
            <v>Ubley Primary School</v>
          </cell>
          <cell r="E52">
            <v>386471</v>
          </cell>
          <cell r="F52">
            <v>362956.90000000008</v>
          </cell>
          <cell r="G52">
            <v>23514.099999999518</v>
          </cell>
          <cell r="H52">
            <v>23514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928</v>
          </cell>
          <cell r="V52">
            <v>928</v>
          </cell>
          <cell r="W52">
            <v>-5.0015547259363302E-14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23514.099999999518</v>
          </cell>
          <cell r="AT52">
            <v>23813</v>
          </cell>
          <cell r="AU52">
            <v>362957</v>
          </cell>
          <cell r="AV52">
            <v>410284</v>
          </cell>
          <cell r="AW52">
            <v>23514</v>
          </cell>
          <cell r="AX52">
            <v>32823</v>
          </cell>
          <cell r="AY52">
            <v>0</v>
          </cell>
        </row>
        <row r="53">
          <cell r="A53">
            <v>2249</v>
          </cell>
          <cell r="B53" t="str">
            <v>CE63</v>
          </cell>
          <cell r="C53" t="str">
            <v>Welton Primary</v>
          </cell>
          <cell r="D53" t="str">
            <v>Welton Primary School</v>
          </cell>
          <cell r="E53">
            <v>854335</v>
          </cell>
          <cell r="F53">
            <v>785988.00000000012</v>
          </cell>
          <cell r="G53">
            <v>68347.000000000771</v>
          </cell>
          <cell r="H53">
            <v>68347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1127</v>
          </cell>
          <cell r="V53">
            <v>1127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68347.000000000771</v>
          </cell>
          <cell r="AT53">
            <v>89271</v>
          </cell>
          <cell r="AU53">
            <v>785988</v>
          </cell>
          <cell r="AV53">
            <v>943606</v>
          </cell>
          <cell r="AW53">
            <v>68347</v>
          </cell>
          <cell r="AX53">
            <v>75488</v>
          </cell>
          <cell r="AY53">
            <v>0</v>
          </cell>
        </row>
        <row r="54">
          <cell r="A54">
            <v>2250</v>
          </cell>
          <cell r="B54" t="str">
            <v>CE64</v>
          </cell>
          <cell r="C54" t="str">
            <v>Westfield Primary</v>
          </cell>
          <cell r="D54" t="str">
            <v>Westfield Primary School</v>
          </cell>
          <cell r="E54">
            <v>1313303</v>
          </cell>
          <cell r="F54">
            <v>1191101.4999999995</v>
          </cell>
          <cell r="G54">
            <v>122201.49999999919</v>
          </cell>
          <cell r="H54">
            <v>122201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16305</v>
          </cell>
          <cell r="V54">
            <v>11550.82</v>
          </cell>
          <cell r="W54">
            <v>4754.18</v>
          </cell>
          <cell r="X54">
            <v>4754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122201.49999999919</v>
          </cell>
          <cell r="AT54">
            <v>83124</v>
          </cell>
          <cell r="AU54">
            <v>1191102</v>
          </cell>
          <cell r="AV54">
            <v>1396427</v>
          </cell>
          <cell r="AW54">
            <v>122201</v>
          </cell>
          <cell r="AX54">
            <v>111714</v>
          </cell>
          <cell r="AY54">
            <v>10487</v>
          </cell>
        </row>
        <row r="55">
          <cell r="A55">
            <v>3125</v>
          </cell>
          <cell r="B55" t="str">
            <v>CE65</v>
          </cell>
          <cell r="C55" t="str">
            <v>Weston All Saints Primary</v>
          </cell>
          <cell r="E55">
            <v>2051076</v>
          </cell>
          <cell r="F55">
            <v>2031766.7199999983</v>
          </cell>
          <cell r="G55">
            <v>19309.280000000486</v>
          </cell>
          <cell r="H55">
            <v>19309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29964</v>
          </cell>
          <cell r="V55">
            <v>29920.23</v>
          </cell>
          <cell r="W55">
            <v>43.770000000000437</v>
          </cell>
          <cell r="X55">
            <v>44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19309.280000000486</v>
          </cell>
          <cell r="AT55">
            <v>147614</v>
          </cell>
          <cell r="AU55">
            <v>2031767</v>
          </cell>
          <cell r="AV55">
            <v>2198690</v>
          </cell>
          <cell r="AW55">
            <v>19309</v>
          </cell>
          <cell r="AX55">
            <v>175895</v>
          </cell>
          <cell r="AY55">
            <v>0</v>
          </cell>
        </row>
        <row r="56">
          <cell r="A56">
            <v>2251</v>
          </cell>
          <cell r="B56" t="str">
            <v>CE66</v>
          </cell>
          <cell r="C56" t="str">
            <v>Whitchurch Primary</v>
          </cell>
          <cell r="D56" t="str">
            <v>Whitchurch Primary School</v>
          </cell>
          <cell r="E56">
            <v>838095</v>
          </cell>
          <cell r="F56">
            <v>808827.48999999848</v>
          </cell>
          <cell r="G56">
            <v>29267.510000000864</v>
          </cell>
          <cell r="H56">
            <v>29268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21289</v>
          </cell>
          <cell r="V56">
            <v>10112</v>
          </cell>
          <cell r="W56">
            <v>11177</v>
          </cell>
          <cell r="X56">
            <v>11177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29267.510000000864</v>
          </cell>
          <cell r="AT56">
            <v>54224</v>
          </cell>
          <cell r="AU56">
            <v>808827</v>
          </cell>
          <cell r="AV56">
            <v>892319</v>
          </cell>
          <cell r="AW56">
            <v>29268</v>
          </cell>
          <cell r="AX56">
            <v>71386</v>
          </cell>
          <cell r="AY56">
            <v>0</v>
          </cell>
        </row>
        <row r="57">
          <cell r="A57">
            <v>2162</v>
          </cell>
          <cell r="B57" t="str">
            <v>CE67</v>
          </cell>
          <cell r="C57" t="str">
            <v>Widcombe Infants</v>
          </cell>
          <cell r="D57" t="str">
            <v>Widcombe Infant School</v>
          </cell>
          <cell r="E57">
            <v>702588</v>
          </cell>
          <cell r="F57">
            <v>663059.89000000071</v>
          </cell>
          <cell r="G57">
            <v>39528.10999999976</v>
          </cell>
          <cell r="H57">
            <v>39528</v>
          </cell>
          <cell r="I57">
            <v>11154</v>
          </cell>
          <cell r="J57">
            <v>10448.770000000011</v>
          </cell>
          <cell r="K57">
            <v>705.22999999998865</v>
          </cell>
          <cell r="L57">
            <v>705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40233.339999999749</v>
          </cell>
          <cell r="AT57">
            <v>99814</v>
          </cell>
          <cell r="AU57">
            <v>673509</v>
          </cell>
          <cell r="AV57">
            <v>813556</v>
          </cell>
          <cell r="AW57">
            <v>40233</v>
          </cell>
          <cell r="AX57">
            <v>65084</v>
          </cell>
          <cell r="AY57">
            <v>0</v>
          </cell>
        </row>
        <row r="58">
          <cell r="A58">
            <v>3423</v>
          </cell>
          <cell r="B58" t="str">
            <v>CE68</v>
          </cell>
          <cell r="C58" t="str">
            <v>Widcombe Juniors</v>
          </cell>
          <cell r="D58" t="str">
            <v>Widcombe Junior School</v>
          </cell>
          <cell r="E58">
            <v>832937</v>
          </cell>
          <cell r="F58">
            <v>798253.4600000002</v>
          </cell>
          <cell r="G58">
            <v>34683.540000000838</v>
          </cell>
          <cell r="H58">
            <v>34684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34683.540000000838</v>
          </cell>
          <cell r="AT58">
            <v>43560</v>
          </cell>
          <cell r="AU58">
            <v>798253</v>
          </cell>
          <cell r="AV58">
            <v>876497</v>
          </cell>
          <cell r="AW58">
            <v>34684</v>
          </cell>
          <cell r="AX58">
            <v>70120</v>
          </cell>
          <cell r="AY58">
            <v>0</v>
          </cell>
        </row>
        <row r="59">
          <cell r="A59">
            <v>4130</v>
          </cell>
          <cell r="B59" t="str">
            <v>CE71</v>
          </cell>
          <cell r="C59" t="str">
            <v>Chew Valley Secondary</v>
          </cell>
          <cell r="D59" t="str">
            <v>jnichols@chewvalleyschool.co.uk</v>
          </cell>
          <cell r="E59">
            <v>5638885</v>
          </cell>
          <cell r="F59">
            <v>5263012.3700000066</v>
          </cell>
          <cell r="G59">
            <v>375872.6300000078</v>
          </cell>
          <cell r="H59">
            <v>375873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-1487</v>
          </cell>
          <cell r="N59">
            <v>-8130.52</v>
          </cell>
          <cell r="O59">
            <v>6643.52</v>
          </cell>
          <cell r="P59">
            <v>6644</v>
          </cell>
          <cell r="Q59">
            <v>1657</v>
          </cell>
          <cell r="R59">
            <v>1437.2400000000016</v>
          </cell>
          <cell r="S59">
            <v>219.7599999999984</v>
          </cell>
          <cell r="T59">
            <v>220</v>
          </cell>
          <cell r="U59">
            <v>27547</v>
          </cell>
          <cell r="V59">
            <v>26673.48</v>
          </cell>
          <cell r="W59">
            <v>873.52000000000044</v>
          </cell>
          <cell r="X59">
            <v>874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18416</v>
          </cell>
          <cell r="AD59">
            <v>-111965</v>
          </cell>
          <cell r="AE59">
            <v>130381</v>
          </cell>
          <cell r="AF59">
            <v>130381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300</v>
          </cell>
          <cell r="AL59">
            <v>0</v>
          </cell>
          <cell r="AM59">
            <v>300</v>
          </cell>
          <cell r="AN59">
            <v>300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382735.91000000783</v>
          </cell>
          <cell r="AT59">
            <v>34822</v>
          </cell>
          <cell r="AU59">
            <v>5263012</v>
          </cell>
          <cell r="AV59">
            <v>5673707</v>
          </cell>
          <cell r="AW59">
            <v>375873</v>
          </cell>
          <cell r="AX59">
            <v>283685</v>
          </cell>
          <cell r="AY59">
            <v>92188</v>
          </cell>
        </row>
        <row r="60">
          <cell r="A60">
            <v>4608</v>
          </cell>
          <cell r="B60" t="str">
            <v>CE77</v>
          </cell>
          <cell r="C60" t="str">
            <v>St Gregory's Secondary</v>
          </cell>
          <cell r="D60" t="str">
            <v>Karen_Howard@bathnes.gov.uk</v>
          </cell>
          <cell r="E60">
            <v>4613795</v>
          </cell>
          <cell r="F60">
            <v>4237300.120000001</v>
          </cell>
          <cell r="G60">
            <v>376494.87999999814</v>
          </cell>
          <cell r="H60">
            <v>376495</v>
          </cell>
          <cell r="I60">
            <v>40125</v>
          </cell>
          <cell r="J60">
            <v>56864.80999999999</v>
          </cell>
          <cell r="K60">
            <v>-16739.809999999987</v>
          </cell>
          <cell r="L60">
            <v>-16740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359755.06999999814</v>
          </cell>
          <cell r="AT60">
            <v>25781</v>
          </cell>
          <cell r="AU60">
            <v>4294165</v>
          </cell>
          <cell r="AV60">
            <v>4679701</v>
          </cell>
          <cell r="AW60">
            <v>359755</v>
          </cell>
          <cell r="AX60">
            <v>233985</v>
          </cell>
          <cell r="AY60">
            <v>125770</v>
          </cell>
        </row>
        <row r="61">
          <cell r="A61">
            <v>4607</v>
          </cell>
          <cell r="B61" t="str">
            <v>CE78</v>
          </cell>
          <cell r="C61" t="str">
            <v>St Marks Secondary</v>
          </cell>
          <cell r="D61" t="str">
            <v>Julie_Skailes@BATHNES.GOV.UK</v>
          </cell>
          <cell r="E61">
            <v>1600605</v>
          </cell>
          <cell r="F61">
            <v>1581997.6899999983</v>
          </cell>
          <cell r="G61">
            <v>18607.309999999576</v>
          </cell>
          <cell r="H61">
            <v>18607</v>
          </cell>
          <cell r="I61">
            <v>9621</v>
          </cell>
          <cell r="J61">
            <v>55138.500000000095</v>
          </cell>
          <cell r="K61">
            <v>-45517.500000000036</v>
          </cell>
          <cell r="L61">
            <v>-45518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-26910.190000000461</v>
          </cell>
          <cell r="AT61">
            <v>73301</v>
          </cell>
          <cell r="AU61">
            <v>1637136</v>
          </cell>
          <cell r="AV61">
            <v>1683527</v>
          </cell>
          <cell r="AW61">
            <v>-26911</v>
          </cell>
          <cell r="AX61">
            <v>84176</v>
          </cell>
          <cell r="AY61">
            <v>0</v>
          </cell>
        </row>
        <row r="62">
          <cell r="C62" t="str">
            <v>Totals</v>
          </cell>
          <cell r="E62">
            <v>58380626</v>
          </cell>
          <cell r="F62">
            <v>55422574.149999991</v>
          </cell>
          <cell r="G62">
            <v>2958051.8500000075</v>
          </cell>
          <cell r="H62">
            <v>2958049</v>
          </cell>
          <cell r="I62">
            <v>528135</v>
          </cell>
          <cell r="J62">
            <v>539730.28</v>
          </cell>
          <cell r="K62">
            <v>-11595.28000000005</v>
          </cell>
          <cell r="L62">
            <v>-11595</v>
          </cell>
          <cell r="M62">
            <v>31277</v>
          </cell>
          <cell r="N62">
            <v>-59516.140000000014</v>
          </cell>
          <cell r="O62">
            <v>90793.139999999985</v>
          </cell>
          <cell r="P62">
            <v>90794</v>
          </cell>
          <cell r="Q62">
            <v>4848</v>
          </cell>
          <cell r="R62">
            <v>4394.5000000000018</v>
          </cell>
          <cell r="S62">
            <v>453.49999999999818</v>
          </cell>
          <cell r="T62">
            <v>454</v>
          </cell>
          <cell r="U62">
            <v>439928</v>
          </cell>
          <cell r="V62">
            <v>338038.54999999993</v>
          </cell>
          <cell r="W62">
            <v>101889.45000000001</v>
          </cell>
          <cell r="X62">
            <v>101891</v>
          </cell>
          <cell r="Y62">
            <v>592</v>
          </cell>
          <cell r="Z62">
            <v>592</v>
          </cell>
          <cell r="AA62">
            <v>0</v>
          </cell>
          <cell r="AB62">
            <v>0</v>
          </cell>
          <cell r="AC62">
            <v>49216</v>
          </cell>
          <cell r="AD62">
            <v>-104898.63</v>
          </cell>
          <cell r="AE62">
            <v>154114.63</v>
          </cell>
          <cell r="AF62">
            <v>154115</v>
          </cell>
          <cell r="AG62">
            <v>4027</v>
          </cell>
          <cell r="AH62">
            <v>4027</v>
          </cell>
          <cell r="AI62">
            <v>0</v>
          </cell>
          <cell r="AJ62">
            <v>0</v>
          </cell>
          <cell r="AK62">
            <v>101278</v>
          </cell>
          <cell r="AL62">
            <v>84708.82</v>
          </cell>
          <cell r="AM62">
            <v>16569.179999999993</v>
          </cell>
          <cell r="AN62">
            <v>16569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3037703.2100000069</v>
          </cell>
          <cell r="AT62">
            <v>3608772</v>
          </cell>
          <cell r="AU62">
            <v>55962308</v>
          </cell>
          <cell r="AV62">
            <v>62517533</v>
          </cell>
          <cell r="AW62">
            <v>2946454</v>
          </cell>
          <cell r="AX62">
            <v>4666742</v>
          </cell>
          <cell r="AY62">
            <v>484368</v>
          </cell>
        </row>
        <row r="63">
          <cell r="C63" t="str">
            <v>Agresso Downloads</v>
          </cell>
          <cell r="G63">
            <v>2958051.8500000071</v>
          </cell>
          <cell r="K63">
            <v>-11595.280000000039</v>
          </cell>
          <cell r="O63">
            <v>90793.139999999985</v>
          </cell>
          <cell r="S63">
            <v>453.49999999999818</v>
          </cell>
          <cell r="W63">
            <v>101889.45</v>
          </cell>
          <cell r="AA63">
            <v>0</v>
          </cell>
          <cell r="AE63">
            <v>154114.63</v>
          </cell>
          <cell r="AI63">
            <v>0</v>
          </cell>
          <cell r="AM63">
            <v>16569.179999999993</v>
          </cell>
          <cell r="AQ63">
            <v>0</v>
          </cell>
          <cell r="AS63">
            <v>3037703.2100000069</v>
          </cell>
          <cell r="AT63">
            <v>3608772</v>
          </cell>
          <cell r="AU63">
            <v>55962304.430000007</v>
          </cell>
          <cell r="AV63">
            <v>58908761</v>
          </cell>
          <cell r="AW63">
            <v>2946456.5700000068</v>
          </cell>
        </row>
        <row r="64">
          <cell r="C64" t="str">
            <v>Differences</v>
          </cell>
          <cell r="G64">
            <v>0</v>
          </cell>
          <cell r="K64">
            <v>0</v>
          </cell>
          <cell r="O64">
            <v>0</v>
          </cell>
          <cell r="S64">
            <v>0</v>
          </cell>
          <cell r="W64">
            <v>0</v>
          </cell>
          <cell r="AA64">
            <v>0</v>
          </cell>
          <cell r="AE64">
            <v>0</v>
          </cell>
          <cell r="AI64">
            <v>0</v>
          </cell>
          <cell r="AM64">
            <v>0</v>
          </cell>
          <cell r="AQ64">
            <v>0</v>
          </cell>
          <cell r="AS64">
            <v>0</v>
          </cell>
          <cell r="AT64">
            <v>0</v>
          </cell>
          <cell r="AU64">
            <v>3.5699999928474426</v>
          </cell>
          <cell r="AV64">
            <v>3608772</v>
          </cell>
          <cell r="AW64">
            <v>-2.5700000068172812</v>
          </cell>
        </row>
        <row r="65">
          <cell r="AS65" t="str">
            <v>HNTS exc academies</v>
          </cell>
          <cell r="AT65">
            <v>531000</v>
          </cell>
        </row>
        <row r="66">
          <cell r="C66" t="str">
            <v>Total c/fwds for revenue</v>
          </cell>
          <cell r="I66">
            <v>0</v>
          </cell>
          <cell r="J66">
            <v>0</v>
          </cell>
          <cell r="K66">
            <v>0</v>
          </cell>
          <cell r="AS66" t="str">
            <v>maint de delegated exc St Johns &amp; Clutton</v>
          </cell>
          <cell r="AT66">
            <v>1335637</v>
          </cell>
        </row>
        <row r="67">
          <cell r="C67" t="str">
            <v>exc Behave and Community for chew valley</v>
          </cell>
          <cell r="G67" t="str">
            <v>Sec</v>
          </cell>
          <cell r="H67">
            <v>770975</v>
          </cell>
          <cell r="K67" t="str">
            <v>Sec</v>
          </cell>
          <cell r="L67">
            <v>-62258</v>
          </cell>
          <cell r="O67" t="str">
            <v>Sec</v>
          </cell>
          <cell r="P67">
            <v>6644</v>
          </cell>
          <cell r="S67" t="str">
            <v>sec</v>
          </cell>
          <cell r="T67">
            <v>220</v>
          </cell>
          <cell r="AS67" t="str">
            <v>UIFSM to catering 14-15 adj only so include 15-16main allocation only</v>
          </cell>
          <cell r="AT67">
            <v>1742135</v>
          </cell>
        </row>
        <row r="68">
          <cell r="C68" t="str">
            <v>exc Behave &amp; get set project not in CFR for st Martins</v>
          </cell>
          <cell r="G68" t="str">
            <v>Pry</v>
          </cell>
          <cell r="H68">
            <v>2187074</v>
          </cell>
          <cell r="K68" t="str">
            <v>Pry</v>
          </cell>
          <cell r="L68">
            <v>50663</v>
          </cell>
          <cell r="O68" t="str">
            <v>pry</v>
          </cell>
          <cell r="P68">
            <v>84150</v>
          </cell>
          <cell r="S68" t="str">
            <v>pry</v>
          </cell>
          <cell r="T68">
            <v>234</v>
          </cell>
          <cell r="AT68">
            <v>3608772</v>
          </cell>
        </row>
        <row r="69">
          <cell r="C69" t="str">
            <v>and Chew Valley Community</v>
          </cell>
          <cell r="H69">
            <v>2958049</v>
          </cell>
          <cell r="L69">
            <v>-11595</v>
          </cell>
          <cell r="P69">
            <v>90794</v>
          </cell>
          <cell r="T69">
            <v>454</v>
          </cell>
        </row>
        <row r="70">
          <cell r="C70" t="str">
            <v>Focused not in CFR</v>
          </cell>
          <cell r="D70" t="str">
            <v>B01 + B02 exc Behave &amp; community not in CFR</v>
          </cell>
          <cell r="E70" t="str">
            <v>Inc all Rev c/fwds</v>
          </cell>
        </row>
        <row r="71">
          <cell r="C71" t="str">
            <v>LA</v>
          </cell>
          <cell r="D71">
            <v>2958051.8500000075</v>
          </cell>
          <cell r="E71">
            <v>2958051.8500000075</v>
          </cell>
          <cell r="AS71" t="str">
            <v>Primaries Total</v>
          </cell>
          <cell r="AU71">
            <v>44767995</v>
          </cell>
          <cell r="AV71">
            <v>50480598</v>
          </cell>
          <cell r="AW71">
            <v>2237737</v>
          </cell>
        </row>
        <row r="72">
          <cell r="C72" t="str">
            <v>Matrix</v>
          </cell>
          <cell r="D72">
            <v>-11595.28000000005</v>
          </cell>
          <cell r="E72">
            <v>-11595.28000000005</v>
          </cell>
          <cell r="AS72" t="str">
            <v>Secondaries Total</v>
          </cell>
          <cell r="AU72">
            <v>11194313</v>
          </cell>
          <cell r="AV72">
            <v>12036935</v>
          </cell>
          <cell r="AW72">
            <v>708717</v>
          </cell>
        </row>
        <row r="73">
          <cell r="C73" t="str">
            <v>Behaviour Support - not in CFR</v>
          </cell>
          <cell r="D73">
            <v>0</v>
          </cell>
          <cell r="E73">
            <v>90793.139999999985</v>
          </cell>
          <cell r="AS73" t="str">
            <v>Grand Total</v>
          </cell>
          <cell r="AU73">
            <v>55962308</v>
          </cell>
          <cell r="AV73">
            <v>62517533</v>
          </cell>
          <cell r="AW73">
            <v>2946454</v>
          </cell>
        </row>
        <row r="74">
          <cell r="C74" t="str">
            <v>Community - (Chew valley &amp; St martins not in CFR)</v>
          </cell>
          <cell r="D74">
            <v>0</v>
          </cell>
          <cell r="E74">
            <v>453.49999999999818</v>
          </cell>
        </row>
        <row r="75">
          <cell r="C75" t="str">
            <v>Total</v>
          </cell>
          <cell r="D75">
            <v>2946456.5700000073</v>
          </cell>
          <cell r="E75">
            <v>3037703.2100000074</v>
          </cell>
          <cell r="AS75" t="str">
            <v>capital balance c/fwds</v>
          </cell>
          <cell r="AU75">
            <v>272573.26</v>
          </cell>
        </row>
        <row r="76">
          <cell r="C76" t="str">
            <v xml:space="preserve">reconciles to </v>
          </cell>
          <cell r="E76">
            <v>3037703.2100000069</v>
          </cell>
          <cell r="AU76">
            <v>272573.26</v>
          </cell>
        </row>
        <row r="77">
          <cell r="C77" t="str">
            <v>variance</v>
          </cell>
          <cell r="E77">
            <v>0</v>
          </cell>
          <cell r="AU7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110" zoomScaleNormal="110" workbookViewId="0">
      <pane xSplit="2" ySplit="4" topLeftCell="D5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2.75" x14ac:dyDescent="0.2"/>
  <cols>
    <col min="1" max="1" width="7.5703125" bestFit="1" customWidth="1"/>
    <col min="2" max="2" width="24.5703125" customWidth="1"/>
    <col min="3" max="3" width="13" customWidth="1"/>
    <col min="4" max="4" width="13.28515625" customWidth="1"/>
    <col min="5" max="5" width="10.28515625" bestFit="1" customWidth="1"/>
    <col min="6" max="6" width="33.7109375" customWidth="1"/>
    <col min="7" max="7" width="71" style="1" customWidth="1"/>
    <col min="8" max="8" width="37.42578125" customWidth="1"/>
    <col min="9" max="9" width="13.5703125" customWidth="1"/>
  </cols>
  <sheetData>
    <row r="1" spans="1:9" ht="18" x14ac:dyDescent="0.25">
      <c r="A1" s="56" t="s">
        <v>15</v>
      </c>
      <c r="B1" s="56"/>
      <c r="C1" s="56"/>
      <c r="D1" s="56"/>
      <c r="E1" s="56"/>
      <c r="F1" s="56"/>
      <c r="G1" s="56"/>
      <c r="H1" s="56"/>
    </row>
    <row r="2" spans="1:9" ht="13.5" thickBot="1" x14ac:dyDescent="0.25">
      <c r="A2" s="23" t="s">
        <v>48</v>
      </c>
      <c r="B2" s="24"/>
      <c r="C2" s="2"/>
      <c r="D2" s="2"/>
      <c r="E2" s="2"/>
      <c r="F2" s="2"/>
      <c r="G2" s="3"/>
      <c r="H2" s="37" t="s">
        <v>31</v>
      </c>
      <c r="I2" s="38"/>
    </row>
    <row r="3" spans="1:9" s="8" customFormat="1" ht="51.75" customHeight="1" x14ac:dyDescent="0.2">
      <c r="A3" s="4" t="s">
        <v>3</v>
      </c>
      <c r="B3" s="5" t="s">
        <v>0</v>
      </c>
      <c r="C3" s="6" t="s">
        <v>10</v>
      </c>
      <c r="D3" s="6" t="s">
        <v>16</v>
      </c>
      <c r="E3" s="6" t="s">
        <v>17</v>
      </c>
      <c r="F3" s="6" t="s">
        <v>18</v>
      </c>
      <c r="G3" s="6" t="s">
        <v>19</v>
      </c>
      <c r="H3" s="7" t="s">
        <v>11</v>
      </c>
      <c r="I3" s="14" t="s">
        <v>9</v>
      </c>
    </row>
    <row r="4" spans="1:9" s="8" customFormat="1" x14ac:dyDescent="0.2">
      <c r="A4" s="10"/>
      <c r="B4" s="11"/>
      <c r="C4" s="12" t="s">
        <v>2</v>
      </c>
      <c r="D4" s="12" t="s">
        <v>2</v>
      </c>
      <c r="E4" s="12" t="s">
        <v>2</v>
      </c>
      <c r="F4" s="12"/>
      <c r="G4" s="11"/>
      <c r="H4" s="13"/>
    </row>
    <row r="5" spans="1:9" s="22" customFormat="1" ht="25.5" x14ac:dyDescent="0.2">
      <c r="A5" s="25">
        <v>2158</v>
      </c>
      <c r="B5" s="26" t="s">
        <v>21</v>
      </c>
      <c r="C5" s="27">
        <f>VLOOKUP(A5,'[1]Summary '!$A$3:$AW$77,49,FALSE)</f>
        <v>287229</v>
      </c>
      <c r="D5" s="27">
        <f>VLOOKUP(A5,'[1]Summary '!$A$3:$AY$64,50,FALSE)</f>
        <v>137231</v>
      </c>
      <c r="E5" s="27">
        <f>VLOOKUP(A5,'[1]Summary '!$A$3:$AY$64,51,FALSE)</f>
        <v>149998</v>
      </c>
      <c r="F5" s="28" t="s">
        <v>27</v>
      </c>
      <c r="G5" s="50" t="s">
        <v>45</v>
      </c>
      <c r="H5" s="46" t="s">
        <v>38</v>
      </c>
      <c r="I5" s="29" t="s">
        <v>50</v>
      </c>
    </row>
    <row r="6" spans="1:9" s="22" customFormat="1" ht="25.5" x14ac:dyDescent="0.2">
      <c r="A6" s="40">
        <v>2250</v>
      </c>
      <c r="B6" s="44" t="s">
        <v>23</v>
      </c>
      <c r="C6" s="27">
        <f>VLOOKUP(A6,'[1]Summary '!$A$3:$AW$77,49,FALSE)</f>
        <v>122201</v>
      </c>
      <c r="D6" s="27">
        <f>VLOOKUP(A6,'[1]Summary '!$A$3:$AY$64,50,FALSE)</f>
        <v>111714</v>
      </c>
      <c r="E6" s="27">
        <f>VLOOKUP(A6,'[1]Summary '!$A$3:$AY$64,51,FALSE)</f>
        <v>10487</v>
      </c>
      <c r="F6" s="28" t="s">
        <v>7</v>
      </c>
      <c r="G6" s="50" t="s">
        <v>46</v>
      </c>
      <c r="H6" s="46" t="s">
        <v>39</v>
      </c>
      <c r="I6" s="29" t="s">
        <v>50</v>
      </c>
    </row>
    <row r="7" spans="1:9" s="22" customFormat="1" ht="25.5" x14ac:dyDescent="0.2">
      <c r="A7" s="25">
        <v>2270</v>
      </c>
      <c r="B7" s="26" t="s">
        <v>20</v>
      </c>
      <c r="C7" s="27">
        <f>VLOOKUP(A7,'[1]Summary '!$A$3:$AW$77,49,FALSE)</f>
        <v>74575</v>
      </c>
      <c r="D7" s="27">
        <f>VLOOKUP(A7,'[1]Summary '!$A$3:$AY$64,50,FALSE)</f>
        <v>74144</v>
      </c>
      <c r="E7" s="27">
        <f>VLOOKUP(A7,'[1]Summary '!$A$3:$AY$64,51,FALSE)</f>
        <v>431</v>
      </c>
      <c r="F7" s="28" t="s">
        <v>7</v>
      </c>
      <c r="G7" s="35" t="s">
        <v>51</v>
      </c>
      <c r="H7" s="46" t="s">
        <v>38</v>
      </c>
      <c r="I7" s="29" t="s">
        <v>50</v>
      </c>
    </row>
    <row r="8" spans="1:9" s="22" customFormat="1" x14ac:dyDescent="0.2">
      <c r="A8" s="40">
        <v>3032</v>
      </c>
      <c r="B8" s="43" t="s">
        <v>22</v>
      </c>
      <c r="C8" s="27">
        <f>VLOOKUP(A8,'[1]Summary '!$A$3:$AW$77,49,FALSE)</f>
        <v>115012</v>
      </c>
      <c r="D8" s="27">
        <f>VLOOKUP(A8,'[1]Summary '!$A$3:$AY$64,50,FALSE)</f>
        <v>101569</v>
      </c>
      <c r="E8" s="27">
        <f>VLOOKUP(A8,'[1]Summary '!$A$3:$AY$64,51,FALSE)</f>
        <v>13443</v>
      </c>
      <c r="F8" s="28" t="s">
        <v>7</v>
      </c>
      <c r="G8" s="50" t="s">
        <v>32</v>
      </c>
      <c r="H8" s="46" t="s">
        <v>38</v>
      </c>
      <c r="I8" s="29" t="s">
        <v>50</v>
      </c>
    </row>
    <row r="9" spans="1:9" s="22" customFormat="1" ht="38.25" x14ac:dyDescent="0.2">
      <c r="A9" s="25">
        <v>3092</v>
      </c>
      <c r="B9" s="30" t="s">
        <v>5</v>
      </c>
      <c r="C9" s="27">
        <f>VLOOKUP(A9,'[1]Summary '!$A$3:$AW$77,49,FALSE)</f>
        <v>83498</v>
      </c>
      <c r="D9" s="27">
        <f>VLOOKUP(A9,'[1]Summary '!$A$3:$AY$64,50,FALSE)</f>
        <v>54471</v>
      </c>
      <c r="E9" s="27">
        <f>VLOOKUP(A9,'[1]Summary '!$A$3:$AY$64,51,FALSE)</f>
        <v>29027</v>
      </c>
      <c r="F9" s="28" t="s">
        <v>25</v>
      </c>
      <c r="G9" s="50" t="s">
        <v>47</v>
      </c>
      <c r="H9" s="47" t="s">
        <v>40</v>
      </c>
      <c r="I9" s="29" t="s">
        <v>50</v>
      </c>
    </row>
    <row r="10" spans="1:9" s="22" customFormat="1" ht="38.25" x14ac:dyDescent="0.2">
      <c r="A10" s="25">
        <v>3105</v>
      </c>
      <c r="B10" s="26" t="s">
        <v>8</v>
      </c>
      <c r="C10" s="27">
        <f>VLOOKUP(A10,'[1]Summary '!$A$3:$AW$77,49,FALSE)</f>
        <v>89855</v>
      </c>
      <c r="D10" s="27">
        <f>VLOOKUP(A10,'[1]Summary '!$A$3:$AY$64,50,FALSE)</f>
        <v>66942</v>
      </c>
      <c r="E10" s="27">
        <f>VLOOKUP(A10,'[1]Summary '!$A$3:$AY$64,51,FALSE)</f>
        <v>22913</v>
      </c>
      <c r="F10" s="28" t="s">
        <v>28</v>
      </c>
      <c r="G10" s="50" t="s">
        <v>35</v>
      </c>
      <c r="H10" s="46" t="s">
        <v>41</v>
      </c>
      <c r="I10" s="29" t="s">
        <v>50</v>
      </c>
    </row>
    <row r="11" spans="1:9" ht="25.5" x14ac:dyDescent="0.2">
      <c r="A11" s="41">
        <v>3347</v>
      </c>
      <c r="B11" s="36" t="s">
        <v>12</v>
      </c>
      <c r="C11" s="27">
        <f>VLOOKUP(A11,'[1]Summary '!$A$3:$AW$77,49,FALSE)</f>
        <v>43291</v>
      </c>
      <c r="D11" s="27">
        <f>VLOOKUP(A11,'[1]Summary '!$A$3:$AY$64,50,FALSE)</f>
        <v>39604</v>
      </c>
      <c r="E11" s="27">
        <f>VLOOKUP(A11,'[1]Summary '!$A$3:$AY$64,51,FALSE)</f>
        <v>3687</v>
      </c>
      <c r="F11" s="29" t="s">
        <v>26</v>
      </c>
      <c r="G11" s="26" t="s">
        <v>34</v>
      </c>
      <c r="H11" s="46" t="s">
        <v>39</v>
      </c>
      <c r="I11" s="29" t="s">
        <v>50</v>
      </c>
    </row>
    <row r="12" spans="1:9" ht="38.25" x14ac:dyDescent="0.2">
      <c r="A12" s="42">
        <v>3446</v>
      </c>
      <c r="B12" s="45" t="s">
        <v>4</v>
      </c>
      <c r="C12" s="27">
        <f>VLOOKUP(A12,'[1]Summary '!$A$3:$AW$77,49,FALSE)</f>
        <v>120444</v>
      </c>
      <c r="D12" s="27">
        <f>VLOOKUP(A12,'[1]Summary '!$A$3:$AY$64,50,FALSE)</f>
        <v>84020</v>
      </c>
      <c r="E12" s="27">
        <f>VLOOKUP(A12,'[1]Summary '!$A$3:$AY$64,51,FALSE)</f>
        <v>36424</v>
      </c>
      <c r="F12" s="28" t="s">
        <v>29</v>
      </c>
      <c r="G12" s="51" t="s">
        <v>43</v>
      </c>
      <c r="H12" s="46" t="s">
        <v>38</v>
      </c>
      <c r="I12" s="29" t="s">
        <v>50</v>
      </c>
    </row>
    <row r="13" spans="1:9" x14ac:dyDescent="0.2">
      <c r="A13" s="31">
        <v>4130</v>
      </c>
      <c r="B13" s="32" t="s">
        <v>24</v>
      </c>
      <c r="C13" s="27">
        <f>VLOOKUP(A13,'[1]Summary '!$A$3:$AW$77,49,FALSE)</f>
        <v>375873</v>
      </c>
      <c r="D13" s="27">
        <f>VLOOKUP(A13,'[1]Summary '!$A$3:$AY$64,50,FALSE)</f>
        <v>283685</v>
      </c>
      <c r="E13" s="27">
        <f>VLOOKUP(A13,'[1]Summary '!$A$3:$AY$64,51,FALSE)</f>
        <v>92188</v>
      </c>
      <c r="F13" s="34" t="s">
        <v>7</v>
      </c>
      <c r="G13" s="35" t="s">
        <v>33</v>
      </c>
      <c r="H13" s="47" t="s">
        <v>42</v>
      </c>
      <c r="I13" s="29" t="s">
        <v>50</v>
      </c>
    </row>
    <row r="14" spans="1:9" ht="52.5" customHeight="1" thickBot="1" x14ac:dyDescent="0.25">
      <c r="A14" s="31">
        <v>4608</v>
      </c>
      <c r="B14" s="33" t="s">
        <v>6</v>
      </c>
      <c r="C14" s="27">
        <f>VLOOKUP(A14,'[1]Summary '!$A$3:$AW$77,49,FALSE)</f>
        <v>359755</v>
      </c>
      <c r="D14" s="27">
        <f>VLOOKUP(A14,'[1]Summary '!$A$3:$AY$64,50,FALSE)</f>
        <v>233985</v>
      </c>
      <c r="E14" s="27">
        <f>VLOOKUP(A14,'[1]Summary '!$A$3:$AY$64,51,FALSE)</f>
        <v>125770</v>
      </c>
      <c r="F14" s="29" t="s">
        <v>30</v>
      </c>
      <c r="G14" s="52" t="s">
        <v>44</v>
      </c>
      <c r="H14" s="46" t="s">
        <v>38</v>
      </c>
      <c r="I14" s="29" t="s">
        <v>50</v>
      </c>
    </row>
    <row r="15" spans="1:9" s="9" customFormat="1" ht="13.5" thickBot="1" x14ac:dyDescent="0.25">
      <c r="A15" s="15"/>
      <c r="B15" s="16" t="s">
        <v>1</v>
      </c>
      <c r="C15" s="17">
        <f>SUM(C5:C14)</f>
        <v>1671733</v>
      </c>
      <c r="D15" s="17">
        <f>SUM(D5:D14)</f>
        <v>1187365</v>
      </c>
      <c r="E15" s="17">
        <f>SUM(E5:E14)</f>
        <v>484368</v>
      </c>
      <c r="F15" s="18"/>
      <c r="G15" s="19"/>
      <c r="H15" s="20"/>
    </row>
    <row r="16" spans="1:9" x14ac:dyDescent="0.2">
      <c r="B16" s="39" t="s">
        <v>13</v>
      </c>
      <c r="E16" s="21">
        <f>'[1]Summary '!$AY$62</f>
        <v>484368</v>
      </c>
    </row>
    <row r="17" spans="2:6" x14ac:dyDescent="0.2">
      <c r="B17" s="39" t="s">
        <v>14</v>
      </c>
      <c r="E17" s="21">
        <f>E15-E16</f>
        <v>0</v>
      </c>
    </row>
    <row r="18" spans="2:6" x14ac:dyDescent="0.2">
      <c r="D18" s="21"/>
    </row>
    <row r="19" spans="2:6" x14ac:dyDescent="0.2">
      <c r="B19" t="s">
        <v>37</v>
      </c>
      <c r="E19" s="49">
        <f>SUM(E5:E12)</f>
        <v>266410</v>
      </c>
      <c r="F19" s="48">
        <f>E19/E15</f>
        <v>0.55001569054933441</v>
      </c>
    </row>
    <row r="20" spans="2:6" x14ac:dyDescent="0.2">
      <c r="B20" t="s">
        <v>36</v>
      </c>
      <c r="E20" s="49">
        <f>SUM(E13:E14)</f>
        <v>217958</v>
      </c>
      <c r="F20" s="48">
        <f>E20/E16</f>
        <v>0.44998430945066559</v>
      </c>
    </row>
    <row r="21" spans="2:6" x14ac:dyDescent="0.2">
      <c r="B21" s="53" t="s">
        <v>49</v>
      </c>
      <c r="C21" s="53"/>
      <c r="D21" s="53"/>
      <c r="E21" s="54">
        <f>SUM(E19:E20)</f>
        <v>484368</v>
      </c>
      <c r="F21" s="55">
        <f>SUM(F19:F20)</f>
        <v>1</v>
      </c>
    </row>
  </sheetData>
  <sortState ref="A5:I14">
    <sortCondition ref="A5:A14"/>
  </sortState>
  <mergeCells count="1">
    <mergeCell ref="A1:H1"/>
  </mergeCells>
  <phoneticPr fontId="2" type="noConversion"/>
  <pageMargins left="0.19685039370078741" right="0.19685039370078741" top="0.31496062992125984" bottom="0.55118110236220474" header="0.19685039370078741" footer="0.15748031496062992"/>
  <pageSetup paperSize="9" scale="65" orientation="landscape" r:id="rId1"/>
  <headerFooter alignWithMargins="0">
    <oddHeader>&amp;RAPPENDIX B</oddHead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Cheshire</dc:creator>
  <cp:lastModifiedBy>Marie Lane</cp:lastModifiedBy>
  <cp:lastPrinted>2016-07-01T13:03:58Z</cp:lastPrinted>
  <dcterms:created xsi:type="dcterms:W3CDTF">2007-07-23T08:19:44Z</dcterms:created>
  <dcterms:modified xsi:type="dcterms:W3CDTF">2016-07-01T13:09:00Z</dcterms:modified>
</cp:coreProperties>
</file>