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5" windowWidth="18900" windowHeight="7065"/>
  </bookViews>
  <sheets>
    <sheet name="Sheet1" sheetId="1" r:id="rId1"/>
    <sheet name="Sheet2" sheetId="2" r:id="rId2"/>
    <sheet name="Sheet3" sheetId="3" r:id="rId3"/>
  </sheets>
  <externalReferences>
    <externalReference r:id="rId4"/>
  </externalReferences>
  <definedNames>
    <definedName name="_xlnm.Print_Titles" localSheetId="0">Sheet1!$3:$6</definedName>
  </definedNames>
  <calcPr calcId="145621"/>
</workbook>
</file>

<file path=xl/calcChain.xml><?xml version="1.0" encoding="utf-8"?>
<calcChain xmlns="http://schemas.openxmlformats.org/spreadsheetml/2006/main">
  <c r="L90" i="1" l="1"/>
  <c r="M90" i="1"/>
  <c r="J90" i="1"/>
  <c r="N90" i="1" l="1"/>
  <c r="N89" i="1"/>
  <c r="N88" i="1"/>
  <c r="K89" i="1"/>
  <c r="K88" i="1"/>
  <c r="N79" i="1"/>
  <c r="K79" i="1"/>
  <c r="L89" i="1" l="1"/>
  <c r="I89" i="1"/>
  <c r="L88" i="1"/>
  <c r="I88" i="1"/>
  <c r="H88" i="1"/>
  <c r="N71" i="1" l="1"/>
  <c r="N62" i="1"/>
  <c r="N83" i="1"/>
  <c r="N41" i="1"/>
  <c r="N63" i="1"/>
  <c r="N54" i="1"/>
  <c r="N84" i="1"/>
  <c r="N30" i="1"/>
  <c r="N16" i="1"/>
  <c r="N61" i="1"/>
  <c r="N80" i="1"/>
  <c r="N73" i="1"/>
  <c r="N82" i="1"/>
  <c r="N60" i="1"/>
  <c r="N69" i="1"/>
  <c r="N74" i="1"/>
  <c r="N23" i="1"/>
  <c r="N75" i="1"/>
  <c r="N64" i="1"/>
  <c r="N70" i="1"/>
  <c r="N35" i="1"/>
  <c r="N57" i="1"/>
  <c r="N78" i="1"/>
  <c r="N72" i="1"/>
  <c r="N58" i="1"/>
  <c r="N44" i="1"/>
  <c r="N81" i="1"/>
  <c r="N40" i="1"/>
  <c r="N32" i="1"/>
  <c r="N45" i="1"/>
  <c r="N48" i="1"/>
  <c r="N21" i="1"/>
  <c r="N26" i="1"/>
  <c r="N59" i="1"/>
  <c r="N13" i="1"/>
  <c r="N68" i="1"/>
  <c r="N20" i="1"/>
  <c r="N36" i="1"/>
  <c r="N25" i="1"/>
  <c r="N12" i="1"/>
  <c r="N11" i="1"/>
  <c r="N27" i="1"/>
  <c r="N28" i="1"/>
  <c r="N85" i="1"/>
  <c r="N34" i="1"/>
  <c r="N49" i="1"/>
  <c r="N86" i="1"/>
  <c r="N37" i="1"/>
  <c r="N14" i="1"/>
  <c r="N43" i="1"/>
  <c r="N15" i="1"/>
  <c r="N22" i="1"/>
  <c r="N18" i="1"/>
  <c r="N52" i="1"/>
  <c r="N33" i="1"/>
  <c r="N56" i="1"/>
  <c r="N10" i="1"/>
  <c r="N39" i="1"/>
  <c r="N51" i="1"/>
  <c r="N38" i="1"/>
  <c r="N53" i="1"/>
  <c r="N19" i="1"/>
  <c r="N46" i="1"/>
  <c r="N42" i="1"/>
  <c r="N65" i="1"/>
  <c r="N31" i="1"/>
  <c r="N29" i="1"/>
  <c r="N67" i="1"/>
  <c r="N24" i="1"/>
  <c r="N47" i="1"/>
  <c r="N66" i="1"/>
  <c r="N17" i="1"/>
  <c r="N55" i="1"/>
  <c r="N77" i="1"/>
  <c r="N76" i="1"/>
  <c r="N50" i="1"/>
  <c r="K71" i="1"/>
  <c r="K62" i="1"/>
  <c r="K83" i="1"/>
  <c r="K41" i="1"/>
  <c r="K63" i="1"/>
  <c r="K54" i="1"/>
  <c r="K84" i="1"/>
  <c r="K30" i="1"/>
  <c r="K16" i="1"/>
  <c r="K61" i="1"/>
  <c r="K80" i="1"/>
  <c r="K73" i="1"/>
  <c r="K82" i="1"/>
  <c r="K60" i="1"/>
  <c r="K69" i="1"/>
  <c r="K74" i="1"/>
  <c r="K23" i="1"/>
  <c r="K75" i="1"/>
  <c r="K64" i="1"/>
  <c r="K70" i="1"/>
  <c r="K35" i="1"/>
  <c r="K57" i="1"/>
  <c r="K78" i="1"/>
  <c r="K72" i="1"/>
  <c r="K58" i="1"/>
  <c r="K44" i="1"/>
  <c r="K81" i="1"/>
  <c r="K40" i="1"/>
  <c r="K32" i="1"/>
  <c r="K45" i="1"/>
  <c r="K48" i="1"/>
  <c r="K21" i="1"/>
  <c r="K26" i="1"/>
  <c r="K59" i="1"/>
  <c r="K13" i="1"/>
  <c r="K68" i="1"/>
  <c r="K20" i="1"/>
  <c r="K36" i="1"/>
  <c r="K25" i="1"/>
  <c r="K12" i="1"/>
  <c r="K11" i="1"/>
  <c r="K27" i="1"/>
  <c r="K28" i="1"/>
  <c r="K85" i="1"/>
  <c r="K34" i="1"/>
  <c r="K49" i="1"/>
  <c r="K86" i="1"/>
  <c r="K37" i="1"/>
  <c r="K14" i="1"/>
  <c r="K43" i="1"/>
  <c r="K15" i="1"/>
  <c r="K22" i="1"/>
  <c r="K18" i="1"/>
  <c r="K52" i="1"/>
  <c r="K33" i="1"/>
  <c r="K56" i="1"/>
  <c r="K10" i="1"/>
  <c r="K39" i="1"/>
  <c r="K51" i="1"/>
  <c r="K38" i="1"/>
  <c r="K53" i="1"/>
  <c r="K19" i="1"/>
  <c r="K46" i="1"/>
  <c r="K42" i="1"/>
  <c r="K65" i="1"/>
  <c r="K31" i="1"/>
  <c r="K29" i="1"/>
  <c r="K67" i="1"/>
  <c r="K24" i="1"/>
  <c r="K47" i="1"/>
  <c r="K66" i="1"/>
  <c r="K17" i="1"/>
  <c r="K55" i="1"/>
  <c r="K77" i="1"/>
  <c r="K76" i="1"/>
  <c r="K50" i="1"/>
  <c r="G35" i="1" l="1"/>
  <c r="G33" i="1"/>
  <c r="G32" i="1"/>
  <c r="G41" i="1"/>
  <c r="G36" i="1"/>
  <c r="G63" i="1"/>
  <c r="G70" i="1"/>
  <c r="G10" i="1"/>
  <c r="G14" i="1"/>
  <c r="G20" i="1"/>
  <c r="G22" i="1"/>
  <c r="G19" i="1"/>
  <c r="G37" i="1"/>
  <c r="G39" i="1"/>
  <c r="G40" i="1"/>
  <c r="G60" i="1"/>
  <c r="G65" i="1"/>
  <c r="G66" i="1"/>
  <c r="G68" i="1"/>
  <c r="G18" i="1"/>
  <c r="G31" i="1"/>
  <c r="G17" i="1"/>
  <c r="G38" i="1"/>
  <c r="G29" i="1"/>
  <c r="G56" i="1"/>
  <c r="G58" i="1"/>
  <c r="G57" i="1"/>
  <c r="G54" i="1"/>
  <c r="G11" i="1"/>
  <c r="G12" i="1"/>
  <c r="G15" i="1"/>
  <c r="G16" i="1"/>
  <c r="G24" i="1"/>
  <c r="G25" i="1"/>
  <c r="G26" i="1"/>
  <c r="G27" i="1"/>
  <c r="G28" i="1"/>
  <c r="G46" i="1"/>
  <c r="G30" i="1"/>
  <c r="G42" i="1"/>
  <c r="G61" i="1"/>
  <c r="G53" i="1"/>
  <c r="G64" i="1"/>
  <c r="G48" i="1"/>
  <c r="G52" i="1"/>
  <c r="G67" i="1"/>
  <c r="G23" i="1"/>
  <c r="G43" i="1"/>
  <c r="G13" i="1"/>
  <c r="G44" i="1"/>
  <c r="G59" i="1"/>
  <c r="G69" i="1"/>
  <c r="G45" i="1"/>
  <c r="G51" i="1"/>
  <c r="G21" i="1"/>
  <c r="G47" i="1"/>
  <c r="G55" i="1"/>
  <c r="G62" i="1"/>
  <c r="G49" i="1"/>
  <c r="G34" i="1"/>
  <c r="G71" i="1"/>
  <c r="G73" i="1"/>
  <c r="G84" i="1"/>
  <c r="G77" i="1"/>
  <c r="G76" i="1"/>
  <c r="G75" i="1"/>
  <c r="G78" i="1"/>
  <c r="G74" i="1"/>
  <c r="G80" i="1"/>
  <c r="G82" i="1"/>
  <c r="G86" i="1"/>
  <c r="G85" i="1"/>
  <c r="G83" i="1"/>
  <c r="G81" i="1"/>
  <c r="G72" i="1"/>
  <c r="G50" i="1"/>
  <c r="H89" i="1" l="1"/>
  <c r="I90" i="1"/>
  <c r="H90" i="1"/>
  <c r="M88" i="1" l="1"/>
  <c r="M89" i="1"/>
  <c r="J89" i="1"/>
  <c r="K90" i="1"/>
  <c r="J88" i="1"/>
</calcChain>
</file>

<file path=xl/sharedStrings.xml><?xml version="1.0" encoding="utf-8"?>
<sst xmlns="http://schemas.openxmlformats.org/spreadsheetml/2006/main" count="269" uniqueCount="109">
  <si>
    <t>St Martin's Garden Primary School</t>
  </si>
  <si>
    <t>Primary</t>
  </si>
  <si>
    <t>No</t>
  </si>
  <si>
    <t>Oldfield Park Infant School</t>
  </si>
  <si>
    <t>Moorlands Junior School</t>
  </si>
  <si>
    <t>Moorlands Infant School</t>
  </si>
  <si>
    <t>Roundhill Primary School</t>
  </si>
  <si>
    <t>Oldfield Park Junior School</t>
  </si>
  <si>
    <t>Twerton Infant School</t>
  </si>
  <si>
    <t>Widcombe Infant School</t>
  </si>
  <si>
    <t>Bathampton Primary School</t>
  </si>
  <si>
    <t>Bishop Sutton Primary School</t>
  </si>
  <si>
    <t>Chew Magna Primary School</t>
  </si>
  <si>
    <t>Clutton Primary School</t>
  </si>
  <si>
    <t>Chandag Junior School</t>
  </si>
  <si>
    <t>Paulton Infant School</t>
  </si>
  <si>
    <t>Peasedown St John Primary School</t>
  </si>
  <si>
    <t>Pensford Primary School</t>
  </si>
  <si>
    <t>Stanton Drew Primary School</t>
  </si>
  <si>
    <t>Welton Primary School</t>
  </si>
  <si>
    <t>Westfield Primary School</t>
  </si>
  <si>
    <t>Whitchurch Primary School</t>
  </si>
  <si>
    <t>Chandag Infant School</t>
  </si>
  <si>
    <t>Midsomer Norton Primary School</t>
  </si>
  <si>
    <t>Castle Primary School</t>
  </si>
  <si>
    <t>Paulton Junior School</t>
  </si>
  <si>
    <t>Longvernal Primary School</t>
  </si>
  <si>
    <t>St Philip's CofE Primary School</t>
  </si>
  <si>
    <t>St Saviour's CofE Junior School</t>
  </si>
  <si>
    <t>St Saviour's CofE Infant School</t>
  </si>
  <si>
    <t>St Michael's CofE Junior School</t>
  </si>
  <si>
    <t>Batheaston CofE Primary School</t>
  </si>
  <si>
    <t>Bathford CofE VC Primary School</t>
  </si>
  <si>
    <t>Cameley CofE VC Primary School</t>
  </si>
  <si>
    <t>Camerton Church School</t>
  </si>
  <si>
    <t>East Harptree Church of England VC Primary School</t>
  </si>
  <si>
    <t>Farmborough Church of England VC Primary School</t>
  </si>
  <si>
    <t>Farrington Gurney Church of England Primary School</t>
  </si>
  <si>
    <t>Freshford Church of England Primary School</t>
  </si>
  <si>
    <t>High Littleton CofE VC Primary School</t>
  </si>
  <si>
    <t>St John's Church of England Primary School</t>
  </si>
  <si>
    <t>Marksbury CofE Primary School</t>
  </si>
  <si>
    <t>Saltford CofE Primary School</t>
  </si>
  <si>
    <t>Swainswick CofE Primary School</t>
  </si>
  <si>
    <t>St Mary's CofE Primary School</t>
  </si>
  <si>
    <t>Ubley Church of England Primary School</t>
  </si>
  <si>
    <t>St Julian's Church School</t>
  </si>
  <si>
    <t>St Mary's Church of England Primary School</t>
  </si>
  <si>
    <t>Weston All Saints CofE Primary School</t>
  </si>
  <si>
    <t>Combe Down CofE Primary School</t>
  </si>
  <si>
    <t>Shoscombe Church  School</t>
  </si>
  <si>
    <t>Bathwick St Mary Church of England Primary School</t>
  </si>
  <si>
    <t>St Andrew's CofE Primary School</t>
  </si>
  <si>
    <t>St Stephen's CofE Primary School</t>
  </si>
  <si>
    <t>Widcombe CofE Junior School</t>
  </si>
  <si>
    <t>St John's Catholic Primary School</t>
  </si>
  <si>
    <t>St Mary's Catholic Primary School</t>
  </si>
  <si>
    <t>Chew Stoke Church School</t>
  </si>
  <si>
    <t>St John's CofE Primary School</t>
  </si>
  <si>
    <t>St Nicholas CofE Primary</t>
  </si>
  <si>
    <t>Trinity Church School</t>
  </si>
  <si>
    <t>St Keyna Primary School</t>
  </si>
  <si>
    <t>Newbridge Primary School</t>
  </si>
  <si>
    <t>Bath Community Academy</t>
  </si>
  <si>
    <t>Secondary</t>
  </si>
  <si>
    <t>Broadlands Academy</t>
  </si>
  <si>
    <t>The Bath Studio School</t>
  </si>
  <si>
    <t>Mendip Studio School</t>
  </si>
  <si>
    <t>Yes</t>
  </si>
  <si>
    <t/>
  </si>
  <si>
    <t>Ikb Academy</t>
  </si>
  <si>
    <t>Hayesfield Girls School</t>
  </si>
  <si>
    <t>Norton Hill Academy</t>
  </si>
  <si>
    <t>Chew Valley School</t>
  </si>
  <si>
    <t>Ralph Allen School</t>
  </si>
  <si>
    <t>Somervale School Specialist Media Arts College</t>
  </si>
  <si>
    <t>Writhlington School</t>
  </si>
  <si>
    <t>Wellsway School</t>
  </si>
  <si>
    <t>St Mark's CofE School</t>
  </si>
  <si>
    <t>Saint Gregory's Catholic College</t>
  </si>
  <si>
    <t>Beechen Cliff School</t>
  </si>
  <si>
    <t xml:space="preserve">The school's baseline funding is the total core funding received through the schools block and MFG in 2016-17 (or 2016/17 if an academy). Other grants/funding sources are excluded. </t>
  </si>
  <si>
    <t xml:space="preserve">These columns show illustrative NFF funding if the proposed formula had been implemented in full and without any transitional protections in 2016-17. We use pupil numbers and characteristics from 2016-17 to illustrate the NFF impact, and compare to the school's baseline funding, including MFG. </t>
  </si>
  <si>
    <t xml:space="preserve">In the first year of transition towards the formula, LAs will continue to determine funding locally. This column illustrates the change in the amount the department would allocate to LAs in respect of each school, taking into account the maximum change proposed in NFF year 1 (gains of up to 3% and an MFG of -1.5% per pupil). </t>
  </si>
  <si>
    <t>Baseline funding</t>
  </si>
  <si>
    <t>Illustrative NFF funding if formula implemented in full in 2016-17, without transitional protections</t>
  </si>
  <si>
    <t>Illustrative NFF funding in the first year of transition</t>
  </si>
  <si>
    <t>LAESTAB</t>
  </si>
  <si>
    <t>URN</t>
  </si>
  <si>
    <t>School Name</t>
  </si>
  <si>
    <t>Phase</t>
  </si>
  <si>
    <t xml:space="preserve">Has data for this school been excluded, because it is a new school that is still filling up? </t>
  </si>
  <si>
    <t>Funding the school received in 2016-17 or 2016/17</t>
  </si>
  <si>
    <t>Illustrative total NFF funding</t>
  </si>
  <si>
    <t>Percentage change compared to baseline</t>
  </si>
  <si>
    <t>Illustrative NFF year 1 funding</t>
  </si>
  <si>
    <t>[a]</t>
  </si>
  <si>
    <t>[b]</t>
  </si>
  <si>
    <t>[c] = [b]/[a] - 1</t>
  </si>
  <si>
    <t>[d]</t>
  </si>
  <si>
    <t>[e] = [d]/[a] - 1</t>
  </si>
  <si>
    <t>secondary</t>
  </si>
  <si>
    <t>primary</t>
  </si>
  <si>
    <t>Oldfield School</t>
  </si>
  <si>
    <t>first year gain / (-loss)</t>
  </si>
  <si>
    <t>Total</t>
  </si>
  <si>
    <t>Total Increase or Decrease</t>
  </si>
  <si>
    <t>Schools facing a reduction are shaded</t>
  </si>
  <si>
    <t>Appendix A. Estimated impact of NFF on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</si>
</sst>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
    <numFmt numFmtId="165" formatCode="0.0%"/>
    <numFmt numFmtId="166" formatCode="_-* #,##0_-;\-* #,##0_-;_-* &quot;-&quot;??_-;_-@_-"/>
  </numFmts>
  <fonts count="8" x14ac:knownFonts="1">
    <font>
      <sz val="10"/>
      <color theme="1"/>
      <name val="Arial"/>
      <family val="2"/>
    </font>
    <font>
      <sz val="10"/>
      <color theme="1"/>
      <name val="Arial"/>
      <family val="2"/>
    </font>
    <font>
      <sz val="12"/>
      <color rgb="FF000000"/>
      <name val="Arial"/>
      <family val="2"/>
    </font>
    <font>
      <b/>
      <sz val="12"/>
      <color rgb="FFFFFFFF"/>
      <name val="Arial"/>
      <family val="2"/>
    </font>
    <font>
      <b/>
      <sz val="12"/>
      <color theme="0"/>
      <name val="Arial"/>
      <family val="2"/>
    </font>
    <font>
      <sz val="12"/>
      <color rgb="FFFFFFFF"/>
      <name val="Arial"/>
      <family val="2"/>
    </font>
    <font>
      <sz val="12"/>
      <color theme="0"/>
      <name val="Arial"/>
      <family val="2"/>
    </font>
    <font>
      <b/>
      <sz val="20"/>
      <color theme="1"/>
      <name val="Arial"/>
      <family val="2"/>
    </font>
  </fonts>
  <fills count="16">
    <fill>
      <patternFill patternType="none"/>
    </fill>
    <fill>
      <patternFill patternType="gray125"/>
    </fill>
    <fill>
      <patternFill patternType="solid">
        <fgColor theme="0"/>
        <bgColor rgb="FFFFFFFF"/>
      </patternFill>
    </fill>
    <fill>
      <patternFill patternType="solid">
        <fgColor rgb="FFFFFFFF"/>
        <bgColor rgb="FFFFFFFF"/>
      </patternFill>
    </fill>
    <fill>
      <patternFill patternType="solid">
        <fgColor theme="0"/>
        <bgColor rgb="FFD4CEDE"/>
      </patternFill>
    </fill>
    <fill>
      <patternFill patternType="solid">
        <fgColor rgb="FFF3ECCD"/>
        <bgColor rgb="FFF3ECCD"/>
      </patternFill>
    </fill>
    <fill>
      <patternFill patternType="solid">
        <fgColor rgb="FFD9D9D9"/>
        <bgColor rgb="FFD9D9D9"/>
      </patternFill>
    </fill>
    <fill>
      <patternFill patternType="solid">
        <fgColor rgb="FF407291"/>
        <bgColor rgb="FF407291"/>
      </patternFill>
    </fill>
    <fill>
      <patternFill patternType="solid">
        <fgColor rgb="FFA15154"/>
        <bgColor rgb="FFA15154"/>
      </patternFill>
    </fill>
    <fill>
      <patternFill patternType="solid">
        <fgColor rgb="FF336C41"/>
        <bgColor rgb="FFD4CEDE"/>
      </patternFill>
    </fill>
    <fill>
      <patternFill patternType="solid">
        <fgColor rgb="FF336C41"/>
        <bgColor rgb="FFED974B"/>
      </patternFill>
    </fill>
    <fill>
      <patternFill patternType="solid">
        <fgColor rgb="FF336C41"/>
        <bgColor rgb="FF336C41"/>
      </patternFill>
    </fill>
    <fill>
      <patternFill patternType="solid">
        <fgColor rgb="FFFFFF00"/>
        <bgColor rgb="FFFFFFFF"/>
      </patternFill>
    </fill>
    <fill>
      <patternFill patternType="solid">
        <fgColor theme="2" tint="-0.249977111117893"/>
        <bgColor rgb="FFFFFFFF"/>
      </patternFill>
    </fill>
    <fill>
      <patternFill patternType="solid">
        <fgColor theme="2" tint="-0.249977111117893"/>
        <bgColor rgb="FFD4CEDE"/>
      </patternFill>
    </fill>
    <fill>
      <patternFill patternType="solid">
        <fgColor theme="2" tint="-0.249977111117893"/>
        <bgColor indexed="64"/>
      </patternFill>
    </fill>
  </fills>
  <borders count="3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medium">
        <color indexed="64"/>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2" fillId="2" borderId="0" xfId="0" applyFont="1" applyFill="1" applyBorder="1" applyAlignment="1" applyProtection="1">
      <alignment horizontal="left"/>
      <protection hidden="1"/>
    </xf>
    <xf numFmtId="0" fontId="2" fillId="3" borderId="0" xfId="0" applyFont="1" applyFill="1" applyBorder="1" applyAlignment="1" applyProtection="1">
      <alignment horizontal="left"/>
      <protection hidden="1"/>
    </xf>
    <xf numFmtId="0" fontId="2" fillId="2" borderId="0" xfId="0" applyFont="1" applyFill="1" applyBorder="1" applyProtection="1">
      <protection hidden="1"/>
    </xf>
    <xf numFmtId="0" fontId="2" fillId="2" borderId="1" xfId="0" applyFont="1" applyFill="1" applyBorder="1" applyProtection="1">
      <protection hidden="1"/>
    </xf>
    <xf numFmtId="164" fontId="2" fillId="4" borderId="2" xfId="0" applyNumberFormat="1" applyFont="1" applyFill="1" applyBorder="1" applyAlignment="1" applyProtection="1">
      <alignment horizontal="right"/>
      <protection hidden="1"/>
    </xf>
    <xf numFmtId="165" fontId="2" fillId="4" borderId="2" xfId="2" applyNumberFormat="1" applyFont="1" applyFill="1" applyBorder="1" applyAlignment="1" applyProtection="1">
      <alignment horizontal="right"/>
      <protection hidden="1"/>
    </xf>
    <xf numFmtId="164" fontId="2" fillId="4" borderId="2" xfId="1" applyNumberFormat="1" applyFont="1" applyFill="1" applyBorder="1" applyAlignment="1" applyProtection="1">
      <alignment horizontal="right"/>
      <protection hidden="1"/>
    </xf>
    <xf numFmtId="0" fontId="2" fillId="3" borderId="0" xfId="0" applyFont="1" applyFill="1" applyProtection="1">
      <protection hidden="1"/>
    </xf>
    <xf numFmtId="0" fontId="2" fillId="0" borderId="0" xfId="0" applyFont="1" applyFill="1" applyBorder="1" applyAlignment="1" applyProtection="1">
      <alignment vertical="center"/>
      <protection hidden="1"/>
    </xf>
    <xf numFmtId="0" fontId="2" fillId="5" borderId="3" xfId="0" applyFont="1" applyFill="1" applyBorder="1" applyAlignment="1" applyProtection="1">
      <alignment horizontal="center" vertical="top" wrapText="1"/>
      <protection hidden="1"/>
    </xf>
    <xf numFmtId="0" fontId="2" fillId="0" borderId="0" xfId="0" applyFont="1" applyAlignment="1" applyProtection="1">
      <alignment horizontal="center" vertical="center"/>
      <protection hidden="1"/>
    </xf>
    <xf numFmtId="0" fontId="2" fillId="6" borderId="8" xfId="0" applyFont="1" applyFill="1" applyBorder="1" applyAlignment="1" applyProtection="1">
      <alignment vertical="center" wrapText="1"/>
      <protection hidden="1"/>
    </xf>
    <xf numFmtId="0" fontId="2" fillId="6" borderId="5" xfId="0" applyFont="1" applyFill="1" applyBorder="1" applyAlignment="1" applyProtection="1">
      <alignment vertical="center" wrapText="1"/>
      <protection hidden="1"/>
    </xf>
    <xf numFmtId="0" fontId="3" fillId="7" borderId="9" xfId="0" applyFont="1" applyFill="1" applyBorder="1" applyAlignment="1" applyProtection="1">
      <alignment horizontal="center" vertical="center"/>
      <protection hidden="1"/>
    </xf>
    <xf numFmtId="0" fontId="2" fillId="6" borderId="12"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5" fillId="7" borderId="13" xfId="0" applyFont="1" applyFill="1" applyBorder="1" applyAlignment="1" applyProtection="1">
      <alignment horizontal="centerContinuous" vertical="center" wrapText="1"/>
      <protection hidden="1"/>
    </xf>
    <xf numFmtId="0" fontId="5" fillId="8" borderId="14" xfId="0" applyFont="1" applyFill="1" applyBorder="1" applyAlignment="1" applyProtection="1">
      <alignment horizontal="centerContinuous" vertical="center" wrapText="1"/>
      <protection hidden="1"/>
    </xf>
    <xf numFmtId="0" fontId="6" fillId="10" borderId="14" xfId="0" applyFont="1" applyFill="1" applyBorder="1" applyAlignment="1" applyProtection="1">
      <alignment horizontal="center" vertical="center" wrapText="1"/>
      <protection hidden="1"/>
    </xf>
    <xf numFmtId="0" fontId="6" fillId="10" borderId="15" xfId="0" applyFont="1" applyFill="1" applyBorder="1" applyAlignment="1" applyProtection="1">
      <alignment horizontal="center" vertical="center" wrapText="1"/>
      <protection hidden="1"/>
    </xf>
    <xf numFmtId="0" fontId="2" fillId="0" borderId="0" xfId="0" applyFont="1" applyFill="1" applyAlignment="1" applyProtection="1">
      <alignment vertical="center"/>
      <protection hidden="1"/>
    </xf>
    <xf numFmtId="0" fontId="2" fillId="6" borderId="16" xfId="0" applyFont="1" applyFill="1" applyBorder="1" applyAlignment="1" applyProtection="1">
      <alignment horizontal="center" vertical="center" wrapText="1"/>
      <protection hidden="1"/>
    </xf>
    <xf numFmtId="0" fontId="2" fillId="6" borderId="17"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5" fillId="7" borderId="19"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5" fillId="8" borderId="21" xfId="0" applyFont="1" applyFill="1" applyBorder="1" applyAlignment="1" applyProtection="1">
      <alignment horizontal="center" vertical="center" wrapText="1"/>
      <protection hidden="1"/>
    </xf>
    <xf numFmtId="0" fontId="5" fillId="11" borderId="20" xfId="0" applyFont="1" applyFill="1" applyBorder="1" applyAlignment="1" applyProtection="1">
      <alignment horizontal="center" vertical="center" wrapText="1"/>
      <protection hidden="1"/>
    </xf>
    <xf numFmtId="0" fontId="6" fillId="10" borderId="21" xfId="0" applyFont="1" applyFill="1" applyBorder="1" applyAlignment="1" applyProtection="1">
      <alignment horizontal="center" vertical="center"/>
      <protection hidden="1"/>
    </xf>
    <xf numFmtId="164" fontId="0" fillId="0" borderId="0" xfId="0" applyNumberFormat="1"/>
    <xf numFmtId="10" fontId="0" fillId="0" borderId="0" xfId="2" applyNumberFormat="1" applyFont="1"/>
    <xf numFmtId="166" fontId="2" fillId="2" borderId="1" xfId="1" applyNumberFormat="1" applyFont="1" applyFill="1" applyBorder="1" applyProtection="1">
      <protection hidden="1"/>
    </xf>
    <xf numFmtId="166" fontId="2" fillId="12" borderId="1" xfId="1" applyNumberFormat="1" applyFont="1" applyFill="1" applyBorder="1" applyProtection="1">
      <protection hidden="1"/>
    </xf>
    <xf numFmtId="0" fontId="2" fillId="5" borderId="22" xfId="0" applyFont="1" applyFill="1" applyBorder="1" applyAlignment="1" applyProtection="1">
      <alignment horizontal="center" vertical="top" wrapText="1"/>
      <protection hidden="1"/>
    </xf>
    <xf numFmtId="0" fontId="3" fillId="8" borderId="23"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Continuous" vertical="center" wrapText="1"/>
      <protection hidden="1"/>
    </xf>
    <xf numFmtId="0" fontId="5" fillId="8" borderId="25" xfId="0" applyFont="1" applyFill="1" applyBorder="1" applyAlignment="1" applyProtection="1">
      <alignment horizontal="center" vertical="center" wrapText="1"/>
      <protection hidden="1"/>
    </xf>
    <xf numFmtId="44" fontId="2" fillId="4" borderId="2" xfId="3" applyFont="1" applyFill="1" applyBorder="1" applyAlignment="1" applyProtection="1">
      <alignment horizontal="right"/>
      <protection hidden="1"/>
    </xf>
    <xf numFmtId="0" fontId="2" fillId="13" borderId="0" xfId="0" applyFont="1" applyFill="1" applyBorder="1" applyAlignment="1" applyProtection="1">
      <alignment horizontal="left"/>
      <protection hidden="1"/>
    </xf>
    <xf numFmtId="0" fontId="2" fillId="13" borderId="0" xfId="0" applyFont="1" applyFill="1" applyBorder="1" applyProtection="1">
      <protection hidden="1"/>
    </xf>
    <xf numFmtId="0" fontId="2" fillId="13" borderId="1" xfId="0" applyFont="1" applyFill="1" applyBorder="1" applyProtection="1">
      <protection hidden="1"/>
    </xf>
    <xf numFmtId="166" fontId="2" fillId="13" borderId="1" xfId="1" applyNumberFormat="1" applyFont="1" applyFill="1" applyBorder="1" applyProtection="1">
      <protection hidden="1"/>
    </xf>
    <xf numFmtId="164" fontId="2" fillId="14" borderId="2" xfId="0" applyNumberFormat="1" applyFont="1" applyFill="1" applyBorder="1" applyAlignment="1" applyProtection="1">
      <alignment horizontal="right"/>
      <protection hidden="1"/>
    </xf>
    <xf numFmtId="165" fontId="2" fillId="14" borderId="2" xfId="2" applyNumberFormat="1" applyFont="1" applyFill="1" applyBorder="1" applyAlignment="1" applyProtection="1">
      <alignment horizontal="right"/>
      <protection hidden="1"/>
    </xf>
    <xf numFmtId="44" fontId="2" fillId="14" borderId="2" xfId="3" applyFont="1" applyFill="1" applyBorder="1" applyAlignment="1" applyProtection="1">
      <alignment horizontal="right"/>
      <protection hidden="1"/>
    </xf>
    <xf numFmtId="164" fontId="2" fillId="14" borderId="2" xfId="1" applyNumberFormat="1" applyFont="1" applyFill="1" applyBorder="1" applyAlignment="1" applyProtection="1">
      <alignment horizontal="right"/>
      <protection hidden="1"/>
    </xf>
    <xf numFmtId="0" fontId="2" fillId="3" borderId="1" xfId="0" applyFont="1" applyFill="1" applyBorder="1" applyProtection="1">
      <protection hidden="1"/>
    </xf>
    <xf numFmtId="164" fontId="0" fillId="0" borderId="26" xfId="0" applyNumberFormat="1" applyBorder="1"/>
    <xf numFmtId="0" fontId="0" fillId="0" borderId="26" xfId="0" applyBorder="1"/>
    <xf numFmtId="0" fontId="2" fillId="2" borderId="26" xfId="0" applyFont="1" applyFill="1" applyBorder="1" applyProtection="1">
      <protection hidden="1"/>
    </xf>
    <xf numFmtId="10" fontId="0" fillId="0" borderId="26" xfId="2" applyNumberFormat="1" applyFont="1" applyBorder="1"/>
    <xf numFmtId="44" fontId="2" fillId="4" borderId="26" xfId="3" applyFont="1" applyFill="1" applyBorder="1" applyAlignment="1" applyProtection="1">
      <alignment horizontal="right"/>
      <protection hidden="1"/>
    </xf>
    <xf numFmtId="164" fontId="2" fillId="2" borderId="26" xfId="0" applyNumberFormat="1" applyFont="1" applyFill="1" applyBorder="1" applyProtection="1">
      <protection hidden="1"/>
    </xf>
    <xf numFmtId="0" fontId="5" fillId="8" borderId="15" xfId="0" applyFont="1" applyFill="1" applyBorder="1" applyAlignment="1" applyProtection="1">
      <alignment horizontal="center" vertical="center" wrapText="1"/>
      <protection hidden="1"/>
    </xf>
    <xf numFmtId="0" fontId="0" fillId="15" borderId="0" xfId="0" applyFill="1" applyAlignment="1">
      <alignment horizontal="center" vertical="center" wrapText="1"/>
    </xf>
    <xf numFmtId="0" fontId="7" fillId="0" borderId="0" xfId="0" applyFont="1"/>
    <xf numFmtId="0" fontId="4" fillId="9" borderId="9" xfId="0" applyFont="1" applyFill="1" applyBorder="1" applyAlignment="1" applyProtection="1">
      <alignment horizontal="center" vertical="center" wrapText="1"/>
      <protection hidden="1"/>
    </xf>
    <xf numFmtId="0" fontId="6" fillId="10" borderId="13" xfId="0" applyFont="1" applyFill="1" applyBorder="1" applyAlignment="1" applyProtection="1">
      <alignment horizontal="center" vertical="center" wrapText="1"/>
      <protection hidden="1"/>
    </xf>
    <xf numFmtId="0" fontId="5" fillId="11" borderId="19" xfId="0" applyFont="1" applyFill="1" applyBorder="1" applyAlignment="1" applyProtection="1">
      <alignment horizontal="center" vertical="center" wrapText="1"/>
      <protection hidden="1"/>
    </xf>
    <xf numFmtId="0" fontId="2" fillId="3" borderId="27" xfId="0" applyFont="1" applyFill="1" applyBorder="1" applyAlignment="1" applyProtection="1">
      <alignment horizontal="left"/>
      <protection hidden="1"/>
    </xf>
    <xf numFmtId="0" fontId="2" fillId="3" borderId="28" xfId="0" applyFont="1" applyFill="1" applyBorder="1" applyAlignment="1" applyProtection="1">
      <alignment horizontal="left"/>
      <protection hidden="1"/>
    </xf>
    <xf numFmtId="0" fontId="2" fillId="2" borderId="28" xfId="0" applyFont="1" applyFill="1" applyBorder="1" applyAlignment="1" applyProtection="1">
      <alignment horizontal="left"/>
      <protection hidden="1"/>
    </xf>
    <xf numFmtId="0" fontId="2" fillId="2" borderId="28" xfId="0" applyFont="1" applyFill="1" applyBorder="1" applyProtection="1">
      <protection hidden="1"/>
    </xf>
    <xf numFmtId="0" fontId="2" fillId="2" borderId="29" xfId="0" applyFont="1" applyFill="1" applyBorder="1" applyProtection="1">
      <protection hidden="1"/>
    </xf>
    <xf numFmtId="166" fontId="2" fillId="2" borderId="29" xfId="1" applyNumberFormat="1" applyFont="1" applyFill="1" applyBorder="1" applyProtection="1">
      <protection hidden="1"/>
    </xf>
    <xf numFmtId="164" fontId="2" fillId="4" borderId="30" xfId="0" applyNumberFormat="1" applyFont="1" applyFill="1" applyBorder="1" applyAlignment="1" applyProtection="1">
      <alignment horizontal="right"/>
      <protection hidden="1"/>
    </xf>
    <xf numFmtId="165" fontId="2" fillId="4" borderId="30" xfId="2" applyNumberFormat="1" applyFont="1" applyFill="1" applyBorder="1" applyAlignment="1" applyProtection="1">
      <alignment horizontal="right"/>
      <protection hidden="1"/>
    </xf>
    <xf numFmtId="44" fontId="2" fillId="4" borderId="30" xfId="3" applyFont="1" applyFill="1" applyBorder="1" applyAlignment="1" applyProtection="1">
      <alignment horizontal="right"/>
      <protection hidden="1"/>
    </xf>
    <xf numFmtId="164" fontId="2" fillId="4" borderId="30" xfId="1" applyNumberFormat="1" applyFont="1" applyFill="1" applyBorder="1" applyAlignment="1" applyProtection="1">
      <alignment horizontal="right"/>
      <protection hidden="1"/>
    </xf>
    <xf numFmtId="164" fontId="2" fillId="2" borderId="31" xfId="0" applyNumberFormat="1" applyFont="1" applyFill="1" applyBorder="1" applyProtection="1">
      <protection hidden="1"/>
    </xf>
    <xf numFmtId="0" fontId="2" fillId="3" borderId="32" xfId="0" applyFont="1" applyFill="1" applyBorder="1" applyAlignment="1" applyProtection="1">
      <alignment horizontal="left"/>
      <protection hidden="1"/>
    </xf>
    <xf numFmtId="164" fontId="2" fillId="2" borderId="33" xfId="0" applyNumberFormat="1" applyFont="1" applyFill="1" applyBorder="1" applyProtection="1">
      <protection hidden="1"/>
    </xf>
    <xf numFmtId="0" fontId="2" fillId="13" borderId="32" xfId="0" applyFont="1" applyFill="1" applyBorder="1" applyAlignment="1" applyProtection="1">
      <alignment horizontal="left"/>
      <protection hidden="1"/>
    </xf>
    <xf numFmtId="164" fontId="2" fillId="13" borderId="33" xfId="0" applyNumberFormat="1" applyFont="1" applyFill="1" applyBorder="1" applyProtection="1">
      <protection hidden="1"/>
    </xf>
    <xf numFmtId="0" fontId="2" fillId="13" borderId="32" xfId="0" quotePrefix="1" applyFont="1" applyFill="1" applyBorder="1" applyAlignment="1" applyProtection="1">
      <alignment horizontal="left"/>
      <protection hidden="1"/>
    </xf>
    <xf numFmtId="0" fontId="2" fillId="3" borderId="0" xfId="0" applyFont="1" applyFill="1" applyBorder="1" applyProtection="1">
      <protection hidden="1"/>
    </xf>
    <xf numFmtId="0" fontId="2" fillId="3" borderId="34" xfId="0" applyFont="1" applyFill="1" applyBorder="1" applyAlignment="1" applyProtection="1">
      <alignment horizontal="left"/>
      <protection hidden="1"/>
    </xf>
    <xf numFmtId="0" fontId="2" fillId="3" borderId="24" xfId="0" applyFont="1" applyFill="1" applyBorder="1" applyAlignment="1" applyProtection="1">
      <alignment horizontal="left"/>
      <protection hidden="1"/>
    </xf>
    <xf numFmtId="0" fontId="2" fillId="2" borderId="24" xfId="0" applyFont="1" applyFill="1" applyBorder="1" applyAlignment="1" applyProtection="1">
      <alignment horizontal="left"/>
      <protection hidden="1"/>
    </xf>
    <xf numFmtId="0" fontId="2" fillId="2" borderId="24" xfId="0" applyFont="1" applyFill="1" applyBorder="1" applyProtection="1">
      <protection hidden="1"/>
    </xf>
    <xf numFmtId="0" fontId="2" fillId="2" borderId="35" xfId="0" applyFont="1" applyFill="1" applyBorder="1" applyProtection="1">
      <protection hidden="1"/>
    </xf>
    <xf numFmtId="166" fontId="2" fillId="2" borderId="24" xfId="1" applyNumberFormat="1" applyFont="1" applyFill="1" applyBorder="1" applyProtection="1">
      <protection hidden="1"/>
    </xf>
    <xf numFmtId="164" fontId="2" fillId="4" borderId="13" xfId="0" applyNumberFormat="1" applyFont="1" applyFill="1" applyBorder="1" applyAlignment="1" applyProtection="1">
      <alignment horizontal="right"/>
      <protection hidden="1"/>
    </xf>
    <xf numFmtId="165" fontId="2" fillId="4" borderId="13" xfId="2" applyNumberFormat="1" applyFont="1" applyFill="1" applyBorder="1" applyAlignment="1" applyProtection="1">
      <alignment horizontal="right"/>
      <protection hidden="1"/>
    </xf>
    <xf numFmtId="44" fontId="2" fillId="4" borderId="24" xfId="3" applyFont="1" applyFill="1" applyBorder="1" applyAlignment="1" applyProtection="1">
      <alignment horizontal="right"/>
      <protection hidden="1"/>
    </xf>
    <xf numFmtId="164" fontId="2" fillId="4" borderId="13" xfId="1" applyNumberFormat="1" applyFont="1" applyFill="1" applyBorder="1" applyAlignment="1" applyProtection="1">
      <alignment horizontal="right"/>
      <protection hidden="1"/>
    </xf>
    <xf numFmtId="164" fontId="2" fillId="2" borderId="36" xfId="0" applyNumberFormat="1" applyFont="1" applyFill="1" applyBorder="1" applyProtection="1">
      <protection hidden="1"/>
    </xf>
    <xf numFmtId="0" fontId="2" fillId="5" borderId="4" xfId="0" applyFont="1" applyFill="1" applyBorder="1" applyAlignment="1" applyProtection="1">
      <alignment horizontal="center" vertical="top" wrapText="1"/>
      <protection hidden="1"/>
    </xf>
    <xf numFmtId="0" fontId="2" fillId="5" borderId="5" xfId="0" applyFont="1" applyFill="1" applyBorder="1" applyAlignment="1" applyProtection="1">
      <alignment horizontal="center" vertical="top" wrapText="1"/>
      <protection hidden="1"/>
    </xf>
    <xf numFmtId="0" fontId="2" fillId="5" borderId="6" xfId="0" applyFont="1" applyFill="1" applyBorder="1" applyAlignment="1" applyProtection="1">
      <alignment horizontal="center" vertical="top" wrapText="1"/>
      <protection hidden="1"/>
    </xf>
    <xf numFmtId="0" fontId="2" fillId="5" borderId="7" xfId="0" applyFont="1" applyFill="1" applyBorder="1" applyAlignment="1" applyProtection="1">
      <alignment horizontal="center" vertical="top" wrapText="1"/>
      <protection hidden="1"/>
    </xf>
    <xf numFmtId="0" fontId="3" fillId="8" borderId="10" xfId="0" applyFont="1" applyFill="1" applyBorder="1" applyAlignment="1" applyProtection="1">
      <alignment horizontal="center" vertical="center" wrapText="1"/>
      <protection hidden="1"/>
    </xf>
    <xf numFmtId="0" fontId="3" fillId="8" borderId="11" xfId="0" applyFont="1" applyFill="1" applyBorder="1" applyAlignment="1" applyProtection="1">
      <alignment horizontal="center" vertical="center" wrapText="1"/>
      <protection hidden="1"/>
    </xf>
    <xf numFmtId="0" fontId="4" fillId="9" borderId="10" xfId="0" applyFont="1" applyFill="1" applyBorder="1" applyAlignment="1" applyProtection="1">
      <alignment horizontal="center" vertical="center" wrapText="1"/>
      <protection hidden="1"/>
    </xf>
    <xf numFmtId="0" fontId="4" fillId="9" borderId="11" xfId="0" applyFont="1" applyFill="1" applyBorder="1" applyAlignment="1" applyProtection="1">
      <alignment horizontal="center" vertical="center" wrapText="1"/>
      <protection hidden="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000000"/>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150922</xdr:colOff>
      <xdr:row>1</xdr:row>
      <xdr:rowOff>28575</xdr:rowOff>
    </xdr:from>
    <xdr:to>
      <xdr:col>13</xdr:col>
      <xdr:colOff>15875</xdr:colOff>
      <xdr:row>1</xdr:row>
      <xdr:rowOff>539751</xdr:rowOff>
    </xdr:to>
    <xdr:sp macro="" textlink="">
      <xdr:nvSpPr>
        <xdr:cNvPr id="1028" name="Text Box 2"/>
        <xdr:cNvSpPr txBox="1">
          <a:spLocks noChangeArrowheads="1"/>
        </xdr:cNvSpPr>
      </xdr:nvSpPr>
      <xdr:spPr bwMode="auto">
        <a:xfrm>
          <a:off x="13089047" y="441325"/>
          <a:ext cx="595203" cy="51117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GB" sz="1600" b="1" i="0" u="none" strike="noStrike" baseline="0">
              <a:solidFill>
                <a:srgbClr val="000000"/>
              </a:solidFill>
              <a:latin typeface="Calibri"/>
            </a:rPr>
            <a:t> </a:t>
          </a:r>
          <a:r>
            <a:rPr lang="en-GB" sz="2200" b="1" i="0" u="none" strike="noStrike" baseline="0">
              <a:solidFill>
                <a:srgbClr val="000000"/>
              </a:solidFill>
              <a:latin typeface="Calibri"/>
            </a:rPr>
            <a:t>6.2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cation/Finance%202000/ISB/2016-2017/Formula/Primary/2016-17%20Primary%20Final%20Formula%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s"/>
      <sheetName val="DFE data sheet"/>
      <sheetName val="other data "/>
      <sheetName val="information on funds"/>
      <sheetName val="merge data"/>
      <sheetName val="AWPU"/>
      <sheetName val="Deprivation"/>
      <sheetName val="L A C"/>
      <sheetName val="Prior Attainment"/>
      <sheetName val="E A L "/>
      <sheetName val="Lump Sum"/>
      <sheetName val="Split Sites"/>
      <sheetName val="Rates"/>
      <sheetName val="mobility"/>
      <sheetName val="Exceptions"/>
      <sheetName val="MFG  &amp; Maximum Gains"/>
      <sheetName val="MFG DFE JULY "/>
      <sheetName val=" dels to be dedeleg"/>
      <sheetName val="notional SEN calculation"/>
      <sheetName val="dels not de-del"/>
      <sheetName val="current yr compared to prev"/>
      <sheetName val="individual schools"/>
      <sheetName val="ind school"/>
      <sheetName val="SEN delegation distribution"/>
      <sheetName val="size ranges"/>
      <sheetName val="Sparsity"/>
      <sheetName val="13-14 Deleg to be excl MFG"/>
      <sheetName val="comps 15-16 b4 mfg to 14-15"/>
    </sheetNames>
    <sheetDataSet>
      <sheetData sheetId="0"/>
      <sheetData sheetId="1"/>
      <sheetData sheetId="2"/>
      <sheetData sheetId="3"/>
      <sheetData sheetId="4">
        <row r="10">
          <cell r="B10">
            <v>8002236</v>
          </cell>
          <cell r="C10">
            <v>2236</v>
          </cell>
          <cell r="D10" t="str">
            <v>Bathampton Primary</v>
          </cell>
          <cell r="E10">
            <v>542255.86</v>
          </cell>
          <cell r="F10">
            <v>5995.4899999999971</v>
          </cell>
          <cell r="G10">
            <v>0</v>
          </cell>
          <cell r="H10">
            <v>13462.440908277546</v>
          </cell>
          <cell r="I10">
            <v>2391.9678160919502</v>
          </cell>
          <cell r="J10">
            <v>117024</v>
          </cell>
          <cell r="K10">
            <v>0</v>
          </cell>
          <cell r="L10">
            <v>0</v>
          </cell>
          <cell r="M10">
            <v>0</v>
          </cell>
          <cell r="N10">
            <v>0</v>
          </cell>
          <cell r="O10">
            <v>10685.5</v>
          </cell>
          <cell r="P10">
            <v>691815.25872436946</v>
          </cell>
          <cell r="Q10">
            <v>1430</v>
          </cell>
          <cell r="R10">
            <v>0</v>
          </cell>
          <cell r="S10">
            <v>693245.25872436946</v>
          </cell>
        </row>
        <row r="11">
          <cell r="B11">
            <v>8003076</v>
          </cell>
          <cell r="C11">
            <v>3076</v>
          </cell>
          <cell r="D11" t="str">
            <v>Batheaston C of E Primary</v>
          </cell>
          <cell r="E11">
            <v>563314.34</v>
          </cell>
          <cell r="F11">
            <v>35879.969999999987</v>
          </cell>
          <cell r="G11">
            <v>0</v>
          </cell>
          <cell r="H11">
            <v>16369.30826958107</v>
          </cell>
          <cell r="I11">
            <v>1181.3267759562841</v>
          </cell>
          <cell r="J11">
            <v>117024</v>
          </cell>
          <cell r="K11">
            <v>0</v>
          </cell>
          <cell r="L11">
            <v>0</v>
          </cell>
          <cell r="M11">
            <v>0</v>
          </cell>
          <cell r="N11">
            <v>0</v>
          </cell>
          <cell r="O11">
            <v>6897</v>
          </cell>
          <cell r="P11">
            <v>740665.94504553732</v>
          </cell>
          <cell r="Q11">
            <v>0</v>
          </cell>
          <cell r="R11">
            <v>0</v>
          </cell>
          <cell r="S11">
            <v>740665.94504553732</v>
          </cell>
        </row>
        <row r="12">
          <cell r="B12">
            <v>8003077</v>
          </cell>
          <cell r="C12">
            <v>3077</v>
          </cell>
          <cell r="D12" t="str">
            <v>Bathford C of E Primary</v>
          </cell>
          <cell r="E12">
            <v>484345.04</v>
          </cell>
          <cell r="F12">
            <v>6834</v>
          </cell>
          <cell r="G12">
            <v>0</v>
          </cell>
          <cell r="H12">
            <v>17907.223578947382</v>
          </cell>
          <cell r="I12">
            <v>4891.4947368421035</v>
          </cell>
          <cell r="J12">
            <v>117024</v>
          </cell>
          <cell r="K12">
            <v>0</v>
          </cell>
          <cell r="L12">
            <v>0</v>
          </cell>
          <cell r="M12">
            <v>0</v>
          </cell>
          <cell r="N12">
            <v>0</v>
          </cell>
          <cell r="O12">
            <v>17022.25</v>
          </cell>
          <cell r="P12">
            <v>648024.00831578951</v>
          </cell>
          <cell r="Q12">
            <v>6841.0398296379062</v>
          </cell>
          <cell r="R12">
            <v>0</v>
          </cell>
          <cell r="S12">
            <v>654865.04814542737</v>
          </cell>
        </row>
        <row r="13">
          <cell r="B13">
            <v>8003420</v>
          </cell>
          <cell r="C13">
            <v>3420</v>
          </cell>
          <cell r="D13" t="str">
            <v>Bathwick St Mary C of E Primary</v>
          </cell>
          <cell r="E13">
            <v>579108.19999999995</v>
          </cell>
          <cell r="F13">
            <v>14183.302191780833</v>
          </cell>
          <cell r="G13">
            <v>0</v>
          </cell>
          <cell r="H13">
            <v>10124.089476049667</v>
          </cell>
          <cell r="I13">
            <v>7018.2315789473796</v>
          </cell>
          <cell r="J13">
            <v>117024</v>
          </cell>
          <cell r="K13">
            <v>0</v>
          </cell>
          <cell r="L13">
            <v>3334</v>
          </cell>
          <cell r="M13">
            <v>0</v>
          </cell>
          <cell r="N13">
            <v>0</v>
          </cell>
          <cell r="O13">
            <v>3329.9</v>
          </cell>
          <cell r="P13">
            <v>734121.7232467779</v>
          </cell>
          <cell r="Q13">
            <v>0</v>
          </cell>
          <cell r="R13">
            <v>0</v>
          </cell>
          <cell r="S13">
            <v>734121.7232467779</v>
          </cell>
        </row>
        <row r="14">
          <cell r="B14">
            <v>8002237</v>
          </cell>
          <cell r="C14">
            <v>2237</v>
          </cell>
          <cell r="D14" t="str">
            <v xml:space="preserve">Bishop Sutton Primary </v>
          </cell>
          <cell r="E14">
            <v>368523.39999999997</v>
          </cell>
          <cell r="F14">
            <v>1708.5699999999993</v>
          </cell>
          <cell r="G14">
            <v>0</v>
          </cell>
          <cell r="H14">
            <v>10946.823585404549</v>
          </cell>
          <cell r="I14">
            <v>0</v>
          </cell>
          <cell r="J14">
            <v>117024</v>
          </cell>
          <cell r="K14">
            <v>0</v>
          </cell>
          <cell r="L14">
            <v>0</v>
          </cell>
          <cell r="M14">
            <v>0</v>
          </cell>
          <cell r="N14">
            <v>0</v>
          </cell>
          <cell r="O14">
            <v>9815.75</v>
          </cell>
          <cell r="P14">
            <v>508018.54358540452</v>
          </cell>
          <cell r="Q14">
            <v>4393</v>
          </cell>
          <cell r="R14">
            <v>0</v>
          </cell>
          <cell r="S14">
            <v>512411.54358540452</v>
          </cell>
        </row>
        <row r="15">
          <cell r="B15">
            <v>8003078</v>
          </cell>
          <cell r="C15">
            <v>3078</v>
          </cell>
          <cell r="D15" t="str">
            <v>Cameley C of E Primary</v>
          </cell>
          <cell r="E15">
            <v>263231</v>
          </cell>
          <cell r="F15">
            <v>20502.84</v>
          </cell>
          <cell r="G15">
            <v>0</v>
          </cell>
          <cell r="H15">
            <v>14438.77447268795</v>
          </cell>
          <cell r="I15">
            <v>1174.6511627906991</v>
          </cell>
          <cell r="J15">
            <v>117024</v>
          </cell>
          <cell r="K15">
            <v>0</v>
          </cell>
          <cell r="L15">
            <v>0</v>
          </cell>
          <cell r="M15">
            <v>0</v>
          </cell>
          <cell r="N15">
            <v>0</v>
          </cell>
          <cell r="O15">
            <v>12673.5</v>
          </cell>
          <cell r="P15">
            <v>429044.76563547872</v>
          </cell>
          <cell r="Q15">
            <v>0</v>
          </cell>
          <cell r="R15">
            <v>0</v>
          </cell>
          <cell r="S15">
            <v>429044.76563547872</v>
          </cell>
        </row>
        <row r="16">
          <cell r="B16">
            <v>8003079</v>
          </cell>
          <cell r="C16">
            <v>3079</v>
          </cell>
          <cell r="D16" t="str">
            <v>Camerton Church Primary</v>
          </cell>
          <cell r="E16">
            <v>71072.37</v>
          </cell>
          <cell r="F16">
            <v>8542.8499999999913</v>
          </cell>
          <cell r="G16">
            <v>1091</v>
          </cell>
          <cell r="H16">
            <v>3261.2914285714301</v>
          </cell>
          <cell r="I16">
            <v>1298.8285714285712</v>
          </cell>
          <cell r="J16">
            <v>117024</v>
          </cell>
          <cell r="K16">
            <v>0</v>
          </cell>
          <cell r="L16">
            <v>0</v>
          </cell>
          <cell r="M16">
            <v>0</v>
          </cell>
          <cell r="N16">
            <v>2171.9299999999967</v>
          </cell>
          <cell r="O16">
            <v>2371.6</v>
          </cell>
          <cell r="P16">
            <v>206833.87</v>
          </cell>
          <cell r="Q16">
            <v>25208.735396129967</v>
          </cell>
          <cell r="R16">
            <v>0</v>
          </cell>
          <cell r="S16">
            <v>232042.60539612995</v>
          </cell>
        </row>
        <row r="17">
          <cell r="B17">
            <v>8002260</v>
          </cell>
          <cell r="C17">
            <v>2260</v>
          </cell>
          <cell r="D17" t="str">
            <v xml:space="preserve">Castle Primary </v>
          </cell>
          <cell r="E17">
            <v>694929.84</v>
          </cell>
          <cell r="F17">
            <v>96673.660000000018</v>
          </cell>
          <cell r="G17">
            <v>1145</v>
          </cell>
          <cell r="H17">
            <v>30950.438900357673</v>
          </cell>
          <cell r="I17">
            <v>0</v>
          </cell>
          <cell r="J17">
            <v>117024</v>
          </cell>
          <cell r="K17">
            <v>0</v>
          </cell>
          <cell r="L17">
            <v>0</v>
          </cell>
          <cell r="M17">
            <v>0</v>
          </cell>
          <cell r="N17">
            <v>0</v>
          </cell>
          <cell r="O17">
            <v>2047.2700000000004</v>
          </cell>
          <cell r="P17">
            <v>942770.20890035771</v>
          </cell>
          <cell r="Q17">
            <v>0</v>
          </cell>
          <cell r="R17">
            <v>0</v>
          </cell>
          <cell r="S17">
            <v>942770.20890035771</v>
          </cell>
        </row>
        <row r="18">
          <cell r="B18">
            <v>8002258</v>
          </cell>
          <cell r="C18">
            <v>2258</v>
          </cell>
          <cell r="D18" t="str">
            <v>Chandag Infant</v>
          </cell>
          <cell r="E18">
            <v>476448.11</v>
          </cell>
          <cell r="F18">
            <v>12953.73000000001</v>
          </cell>
          <cell r="G18">
            <v>0</v>
          </cell>
          <cell r="H18">
            <v>22955.867999999999</v>
          </cell>
          <cell r="I18">
            <v>3047.4366666666729</v>
          </cell>
          <cell r="J18">
            <v>117024</v>
          </cell>
          <cell r="K18">
            <v>0</v>
          </cell>
          <cell r="L18">
            <v>0</v>
          </cell>
          <cell r="M18">
            <v>0</v>
          </cell>
          <cell r="N18">
            <v>0</v>
          </cell>
          <cell r="O18">
            <v>5324</v>
          </cell>
          <cell r="P18">
            <v>637753.14466666663</v>
          </cell>
          <cell r="Q18">
            <v>0</v>
          </cell>
          <cell r="R18">
            <v>0</v>
          </cell>
          <cell r="S18">
            <v>637753.14466666663</v>
          </cell>
        </row>
        <row r="19">
          <cell r="B19">
            <v>8002242</v>
          </cell>
          <cell r="C19">
            <v>2242</v>
          </cell>
          <cell r="D19" t="str">
            <v xml:space="preserve">Chandag Junior </v>
          </cell>
          <cell r="E19">
            <v>708091.39</v>
          </cell>
          <cell r="F19">
            <v>20999.71000000001</v>
          </cell>
          <cell r="G19">
            <v>0</v>
          </cell>
          <cell r="H19">
            <v>28005.88621992082</v>
          </cell>
          <cell r="I19">
            <v>0</v>
          </cell>
          <cell r="J19">
            <v>117024</v>
          </cell>
          <cell r="K19">
            <v>0</v>
          </cell>
          <cell r="L19">
            <v>0</v>
          </cell>
          <cell r="M19">
            <v>0</v>
          </cell>
          <cell r="N19">
            <v>0</v>
          </cell>
          <cell r="O19">
            <v>6071.75</v>
          </cell>
          <cell r="P19">
            <v>880192.7362199208</v>
          </cell>
          <cell r="Q19">
            <v>0</v>
          </cell>
          <cell r="R19">
            <v>0</v>
          </cell>
          <cell r="S19">
            <v>880192.7362199208</v>
          </cell>
        </row>
        <row r="20">
          <cell r="B20">
            <v>8002238</v>
          </cell>
          <cell r="C20">
            <v>2238</v>
          </cell>
          <cell r="D20" t="str">
            <v xml:space="preserve">Chew Magna Primary </v>
          </cell>
          <cell r="E20">
            <v>281657.17</v>
          </cell>
          <cell r="F20">
            <v>13326.639999999992</v>
          </cell>
          <cell r="G20">
            <v>0</v>
          </cell>
          <cell r="H20">
            <v>13480.478905801661</v>
          </cell>
          <cell r="I20">
            <v>0</v>
          </cell>
          <cell r="J20">
            <v>117024</v>
          </cell>
          <cell r="K20">
            <v>0</v>
          </cell>
          <cell r="L20">
            <v>0</v>
          </cell>
          <cell r="M20">
            <v>0</v>
          </cell>
          <cell r="N20">
            <v>0</v>
          </cell>
          <cell r="O20">
            <v>7986</v>
          </cell>
          <cell r="P20">
            <v>433474.28890580166</v>
          </cell>
          <cell r="Q20">
            <v>0</v>
          </cell>
          <cell r="R20">
            <v>0</v>
          </cell>
          <cell r="S20">
            <v>433474.28890580166</v>
          </cell>
        </row>
        <row r="21">
          <cell r="B21">
            <v>8003440</v>
          </cell>
          <cell r="C21">
            <v>3440</v>
          </cell>
          <cell r="D21" t="str">
            <v>Chew Stoke Church Primary</v>
          </cell>
          <cell r="E21">
            <v>508035.83</v>
          </cell>
          <cell r="F21">
            <v>21403.609999999986</v>
          </cell>
          <cell r="G21">
            <v>2031</v>
          </cell>
          <cell r="H21">
            <v>13327.09475064817</v>
          </cell>
          <cell r="I21">
            <v>0</v>
          </cell>
          <cell r="J21">
            <v>117024</v>
          </cell>
          <cell r="K21">
            <v>0</v>
          </cell>
          <cell r="L21">
            <v>0</v>
          </cell>
          <cell r="M21">
            <v>0</v>
          </cell>
          <cell r="N21">
            <v>0</v>
          </cell>
          <cell r="O21">
            <v>2832.8999999999996</v>
          </cell>
          <cell r="P21">
            <v>664654.4347506481</v>
          </cell>
          <cell r="Q21">
            <v>0</v>
          </cell>
          <cell r="R21">
            <v>0</v>
          </cell>
          <cell r="S21">
            <v>664654.4347506481</v>
          </cell>
        </row>
        <row r="22">
          <cell r="B22">
            <v>8002239</v>
          </cell>
          <cell r="C22">
            <v>2239</v>
          </cell>
          <cell r="D22" t="str">
            <v>Clutton Primary</v>
          </cell>
          <cell r="E22">
            <v>347464.92</v>
          </cell>
          <cell r="F22">
            <v>8542.850000000004</v>
          </cell>
          <cell r="G22">
            <v>0</v>
          </cell>
          <cell r="H22">
            <v>12630.280739687067</v>
          </cell>
          <cell r="I22">
            <v>0</v>
          </cell>
          <cell r="J22">
            <v>117024</v>
          </cell>
          <cell r="K22">
            <v>0</v>
          </cell>
          <cell r="L22">
            <v>0</v>
          </cell>
          <cell r="M22">
            <v>0</v>
          </cell>
          <cell r="N22">
            <v>0</v>
          </cell>
          <cell r="O22">
            <v>-6391.12</v>
          </cell>
          <cell r="P22">
            <v>479270.93073968706</v>
          </cell>
          <cell r="Q22">
            <v>0</v>
          </cell>
          <cell r="R22">
            <v>0</v>
          </cell>
          <cell r="S22">
            <v>479270.93073968706</v>
          </cell>
        </row>
        <row r="23">
          <cell r="B23">
            <v>8003128</v>
          </cell>
          <cell r="C23">
            <v>3128</v>
          </cell>
          <cell r="D23" t="str">
            <v xml:space="preserve">Combe Down C of E Primary </v>
          </cell>
          <cell r="E23">
            <v>1060820.93</v>
          </cell>
          <cell r="F23">
            <v>110929.99999999996</v>
          </cell>
          <cell r="G23">
            <v>0</v>
          </cell>
          <cell r="H23">
            <v>35191.458525879891</v>
          </cell>
          <cell r="I23">
            <v>5900.1536231884047</v>
          </cell>
          <cell r="J23">
            <v>117024</v>
          </cell>
          <cell r="K23">
            <v>0</v>
          </cell>
          <cell r="L23">
            <v>0</v>
          </cell>
          <cell r="M23">
            <v>0</v>
          </cell>
          <cell r="N23">
            <v>0</v>
          </cell>
          <cell r="O23">
            <v>25844</v>
          </cell>
          <cell r="P23">
            <v>1355710.5421490683</v>
          </cell>
          <cell r="Q23">
            <v>45108.979110617976</v>
          </cell>
          <cell r="R23">
            <v>0</v>
          </cell>
          <cell r="S23">
            <v>1400819.5212596862</v>
          </cell>
        </row>
        <row r="24">
          <cell r="B24">
            <v>8003086</v>
          </cell>
          <cell r="C24">
            <v>3086</v>
          </cell>
          <cell r="D24" t="str">
            <v>East Harptree C of E Primary</v>
          </cell>
          <cell r="E24">
            <v>242172.52</v>
          </cell>
          <cell r="F24">
            <v>6834.279999999997</v>
          </cell>
          <cell r="G24">
            <v>0</v>
          </cell>
          <cell r="H24">
            <v>8972.5954252199481</v>
          </cell>
          <cell r="I24">
            <v>0</v>
          </cell>
          <cell r="J24">
            <v>117024</v>
          </cell>
          <cell r="K24">
            <v>0</v>
          </cell>
          <cell r="L24">
            <v>1394</v>
          </cell>
          <cell r="M24">
            <v>0</v>
          </cell>
          <cell r="N24">
            <v>1919.3800000000017</v>
          </cell>
          <cell r="O24">
            <v>3146</v>
          </cell>
          <cell r="P24">
            <v>381462.77542521991</v>
          </cell>
          <cell r="Q24">
            <v>0</v>
          </cell>
          <cell r="R24">
            <v>0</v>
          </cell>
          <cell r="S24">
            <v>381462.77542521991</v>
          </cell>
        </row>
        <row r="25">
          <cell r="B25">
            <v>8003088</v>
          </cell>
          <cell r="C25">
            <v>3088</v>
          </cell>
          <cell r="D25" t="str">
            <v xml:space="preserve">Farmborough C of E Primary </v>
          </cell>
          <cell r="E25">
            <v>294818.71999999997</v>
          </cell>
          <cell r="F25">
            <v>11121.200000000006</v>
          </cell>
          <cell r="G25">
            <v>2003</v>
          </cell>
          <cell r="H25">
            <v>12899.928903620616</v>
          </cell>
          <cell r="I25">
            <v>1178.5666666666707</v>
          </cell>
          <cell r="J25">
            <v>117024</v>
          </cell>
          <cell r="K25">
            <v>0</v>
          </cell>
          <cell r="L25">
            <v>0</v>
          </cell>
          <cell r="M25">
            <v>0</v>
          </cell>
          <cell r="N25">
            <v>1919.379999999976</v>
          </cell>
          <cell r="O25">
            <v>5687</v>
          </cell>
          <cell r="P25">
            <v>446651.79557028727</v>
          </cell>
          <cell r="Q25">
            <v>0</v>
          </cell>
          <cell r="R25">
            <v>0</v>
          </cell>
          <cell r="S25">
            <v>446651.79557028727</v>
          </cell>
        </row>
        <row r="26">
          <cell r="B26">
            <v>8003089</v>
          </cell>
          <cell r="C26">
            <v>3089</v>
          </cell>
          <cell r="D26" t="str">
            <v xml:space="preserve">Farrington Gurney C of E Primary </v>
          </cell>
          <cell r="E26">
            <v>247437.13999999998</v>
          </cell>
          <cell r="F26">
            <v>6834.28</v>
          </cell>
          <cell r="G26">
            <v>0</v>
          </cell>
          <cell r="H26">
            <v>10292.785822784819</v>
          </cell>
          <cell r="I26">
            <v>0</v>
          </cell>
          <cell r="J26">
            <v>117024</v>
          </cell>
          <cell r="K26">
            <v>3800</v>
          </cell>
          <cell r="L26">
            <v>0</v>
          </cell>
          <cell r="M26">
            <v>0</v>
          </cell>
          <cell r="N26">
            <v>0</v>
          </cell>
          <cell r="O26">
            <v>3146</v>
          </cell>
          <cell r="P26">
            <v>388534.2058227848</v>
          </cell>
          <cell r="Q26">
            <v>0</v>
          </cell>
          <cell r="R26">
            <v>0</v>
          </cell>
          <cell r="S26">
            <v>388534.2058227848</v>
          </cell>
        </row>
        <row r="27">
          <cell r="B27">
            <v>8003092</v>
          </cell>
          <cell r="C27">
            <v>3092</v>
          </cell>
          <cell r="D27" t="str">
            <v xml:space="preserve">Freshford C of E Primary </v>
          </cell>
          <cell r="E27">
            <v>379052.64</v>
          </cell>
          <cell r="F27">
            <v>6834.2800000000061</v>
          </cell>
          <cell r="G27">
            <v>970</v>
          </cell>
          <cell r="H27">
            <v>11245.404791657465</v>
          </cell>
          <cell r="I27">
            <v>0</v>
          </cell>
          <cell r="J27">
            <v>117024</v>
          </cell>
          <cell r="K27">
            <v>0</v>
          </cell>
          <cell r="L27">
            <v>0</v>
          </cell>
          <cell r="M27">
            <v>0</v>
          </cell>
          <cell r="N27">
            <v>0</v>
          </cell>
          <cell r="O27">
            <v>11803.75</v>
          </cell>
          <cell r="P27">
            <v>526930.07479165751</v>
          </cell>
          <cell r="Q27">
            <v>0</v>
          </cell>
          <cell r="R27">
            <v>0</v>
          </cell>
          <cell r="S27">
            <v>526930.07479165751</v>
          </cell>
        </row>
        <row r="28">
          <cell r="B28">
            <v>8003093</v>
          </cell>
          <cell r="C28">
            <v>3093</v>
          </cell>
          <cell r="D28" t="str">
            <v>High Littleton C of E Primary</v>
          </cell>
          <cell r="E28">
            <v>363258.77999999997</v>
          </cell>
          <cell r="F28">
            <v>6834.279999999997</v>
          </cell>
          <cell r="G28">
            <v>0</v>
          </cell>
          <cell r="H28">
            <v>9715.924848484834</v>
          </cell>
          <cell r="I28">
            <v>1191.5179487179489</v>
          </cell>
          <cell r="J28">
            <v>117024</v>
          </cell>
          <cell r="K28">
            <v>14582</v>
          </cell>
          <cell r="L28">
            <v>0</v>
          </cell>
          <cell r="M28">
            <v>0</v>
          </cell>
          <cell r="N28">
            <v>0</v>
          </cell>
          <cell r="O28">
            <v>1863.75</v>
          </cell>
          <cell r="P28">
            <v>514470.25279720267</v>
          </cell>
          <cell r="Q28">
            <v>0</v>
          </cell>
          <cell r="R28">
            <v>0</v>
          </cell>
          <cell r="S28">
            <v>514470.25279720267</v>
          </cell>
        </row>
        <row r="29">
          <cell r="B29">
            <v>8002293</v>
          </cell>
          <cell r="C29">
            <v>2293</v>
          </cell>
          <cell r="D29" t="str">
            <v>Longvernal Primary</v>
          </cell>
          <cell r="E29">
            <v>318509.51</v>
          </cell>
          <cell r="F29">
            <v>24808.436399999999</v>
          </cell>
          <cell r="G29">
            <v>0</v>
          </cell>
          <cell r="H29">
            <v>17157.690348623455</v>
          </cell>
          <cell r="I29">
            <v>1438.0494117647008</v>
          </cell>
          <cell r="J29">
            <v>117024</v>
          </cell>
          <cell r="K29">
            <v>0</v>
          </cell>
          <cell r="L29">
            <v>0</v>
          </cell>
          <cell r="M29">
            <v>0</v>
          </cell>
          <cell r="N29">
            <v>611.17099999999971</v>
          </cell>
          <cell r="O29">
            <v>-7075.2799999999988</v>
          </cell>
          <cell r="P29">
            <v>472473.57716038811</v>
          </cell>
          <cell r="Q29">
            <v>12256.011266844278</v>
          </cell>
          <cell r="R29">
            <v>0</v>
          </cell>
          <cell r="S29">
            <v>484729.5884272324</v>
          </cell>
        </row>
        <row r="30">
          <cell r="B30">
            <v>8003096</v>
          </cell>
          <cell r="C30">
            <v>3096</v>
          </cell>
          <cell r="D30" t="str">
            <v>Marksbury C of E Primary</v>
          </cell>
          <cell r="E30">
            <v>257966.38</v>
          </cell>
          <cell r="F30">
            <v>5125.7100000000028</v>
          </cell>
          <cell r="G30">
            <v>0</v>
          </cell>
          <cell r="H30">
            <v>10285.576629213487</v>
          </cell>
          <cell r="I30">
            <v>0</v>
          </cell>
          <cell r="J30">
            <v>117024</v>
          </cell>
          <cell r="K30">
            <v>0</v>
          </cell>
          <cell r="L30">
            <v>1485</v>
          </cell>
          <cell r="M30">
            <v>0</v>
          </cell>
          <cell r="N30">
            <v>0</v>
          </cell>
          <cell r="O30">
            <v>4743.2</v>
          </cell>
          <cell r="P30">
            <v>396629.8666292135</v>
          </cell>
          <cell r="Q30">
            <v>41049.332414102144</v>
          </cell>
          <cell r="R30">
            <v>0</v>
          </cell>
          <cell r="S30">
            <v>437679.19904331566</v>
          </cell>
        </row>
        <row r="31">
          <cell r="B31">
            <v>8002259</v>
          </cell>
          <cell r="C31">
            <v>2259</v>
          </cell>
          <cell r="D31" t="str">
            <v xml:space="preserve">Midsomer Norton Primary </v>
          </cell>
          <cell r="E31">
            <v>800222.24</v>
          </cell>
          <cell r="F31">
            <v>56382.809999999801</v>
          </cell>
          <cell r="G31">
            <v>0</v>
          </cell>
          <cell r="H31">
            <v>40422.794427480876</v>
          </cell>
          <cell r="I31">
            <v>3598.8375000000001</v>
          </cell>
          <cell r="J31">
            <v>117024</v>
          </cell>
          <cell r="K31">
            <v>0</v>
          </cell>
          <cell r="L31">
            <v>0</v>
          </cell>
          <cell r="M31">
            <v>0</v>
          </cell>
          <cell r="N31">
            <v>1313.2599999999425</v>
          </cell>
          <cell r="O31">
            <v>26341</v>
          </cell>
          <cell r="P31">
            <v>1045304.9419274806</v>
          </cell>
          <cell r="Q31">
            <v>0</v>
          </cell>
          <cell r="R31">
            <v>0</v>
          </cell>
          <cell r="S31">
            <v>1045304.9419274806</v>
          </cell>
        </row>
        <row r="32">
          <cell r="B32">
            <v>8002154</v>
          </cell>
          <cell r="C32">
            <v>2154</v>
          </cell>
          <cell r="D32" t="str">
            <v xml:space="preserve">Moorlands Infant </v>
          </cell>
          <cell r="E32">
            <v>447492.7</v>
          </cell>
          <cell r="F32">
            <v>35475.040000000008</v>
          </cell>
          <cell r="G32">
            <v>0</v>
          </cell>
          <cell r="H32">
            <v>24851.966355140154</v>
          </cell>
          <cell r="I32">
            <v>19757.008849557591</v>
          </cell>
          <cell r="J32">
            <v>117024</v>
          </cell>
          <cell r="K32">
            <v>0</v>
          </cell>
          <cell r="L32">
            <v>0</v>
          </cell>
          <cell r="M32">
            <v>0</v>
          </cell>
          <cell r="N32">
            <v>0</v>
          </cell>
          <cell r="O32">
            <v>9070.25</v>
          </cell>
          <cell r="P32">
            <v>653670.96520469768</v>
          </cell>
          <cell r="Q32">
            <v>0</v>
          </cell>
          <cell r="R32">
            <v>0</v>
          </cell>
          <cell r="S32">
            <v>653670.96520469768</v>
          </cell>
        </row>
        <row r="33">
          <cell r="B33">
            <v>8002153</v>
          </cell>
          <cell r="C33">
            <v>2153</v>
          </cell>
          <cell r="D33" t="str">
            <v xml:space="preserve">Moorlands Junior </v>
          </cell>
          <cell r="E33">
            <v>576475.89</v>
          </cell>
          <cell r="F33">
            <v>42651.240000000005</v>
          </cell>
          <cell r="G33">
            <v>0</v>
          </cell>
          <cell r="H33">
            <v>28869.810666666672</v>
          </cell>
          <cell r="I33">
            <v>6061.2000000000007</v>
          </cell>
          <cell r="J33">
            <v>117024</v>
          </cell>
          <cell r="K33">
            <v>0</v>
          </cell>
          <cell r="L33">
            <v>0</v>
          </cell>
          <cell r="M33">
            <v>0</v>
          </cell>
          <cell r="N33">
            <v>0</v>
          </cell>
          <cell r="O33">
            <v>12922</v>
          </cell>
          <cell r="P33">
            <v>784004.14066666667</v>
          </cell>
          <cell r="Q33">
            <v>0</v>
          </cell>
          <cell r="R33">
            <v>0</v>
          </cell>
          <cell r="S33">
            <v>784004.14066666667</v>
          </cell>
        </row>
        <row r="34">
          <cell r="B34">
            <v>8003449</v>
          </cell>
          <cell r="C34">
            <v>3449</v>
          </cell>
          <cell r="D34" t="str">
            <v xml:space="preserve">Newbridge Primary </v>
          </cell>
          <cell r="E34">
            <v>1168745.6399999999</v>
          </cell>
          <cell r="F34">
            <v>66974.090000000055</v>
          </cell>
          <cell r="G34">
            <v>1001</v>
          </cell>
          <cell r="H34">
            <v>32374.199343195629</v>
          </cell>
          <cell r="I34">
            <v>9248.0164948453476</v>
          </cell>
          <cell r="J34">
            <v>117024</v>
          </cell>
          <cell r="K34">
            <v>0</v>
          </cell>
          <cell r="L34">
            <v>0</v>
          </cell>
          <cell r="M34">
            <v>0</v>
          </cell>
          <cell r="N34">
            <v>0</v>
          </cell>
          <cell r="O34">
            <v>17228.93</v>
          </cell>
          <cell r="P34">
            <v>1412595.8758380408</v>
          </cell>
          <cell r="Q34">
            <v>0</v>
          </cell>
          <cell r="R34">
            <v>0</v>
          </cell>
          <cell r="S34">
            <v>1412595.8758380408</v>
          </cell>
        </row>
        <row r="35">
          <cell r="B35">
            <v>8002150</v>
          </cell>
          <cell r="C35">
            <v>2150</v>
          </cell>
          <cell r="D35" t="str">
            <v>Oldfield Park Infant</v>
          </cell>
          <cell r="E35">
            <v>471183.49</v>
          </cell>
          <cell r="F35">
            <v>60171.830000000045</v>
          </cell>
          <cell r="G35">
            <v>0</v>
          </cell>
          <cell r="H35">
            <v>21804.38440677966</v>
          </cell>
          <cell r="I35">
            <v>12156.356302521006</v>
          </cell>
          <cell r="J35">
            <v>117024</v>
          </cell>
          <cell r="K35">
            <v>0</v>
          </cell>
          <cell r="L35">
            <v>0</v>
          </cell>
          <cell r="M35">
            <v>0</v>
          </cell>
          <cell r="N35">
            <v>0</v>
          </cell>
          <cell r="O35">
            <v>11803.75</v>
          </cell>
          <cell r="P35">
            <v>694143.81070930068</v>
          </cell>
          <cell r="Q35">
            <v>0</v>
          </cell>
          <cell r="R35">
            <v>0</v>
          </cell>
          <cell r="S35">
            <v>694143.81070930068</v>
          </cell>
        </row>
        <row r="36">
          <cell r="B36">
            <v>8002159</v>
          </cell>
          <cell r="C36">
            <v>2159</v>
          </cell>
          <cell r="D36" t="str">
            <v xml:space="preserve">Oldfield Park Junior </v>
          </cell>
          <cell r="E36">
            <v>671239.04999999993</v>
          </cell>
          <cell r="F36">
            <v>71913.859999999928</v>
          </cell>
          <cell r="G36">
            <v>0</v>
          </cell>
          <cell r="H36">
            <v>22676.062673796754</v>
          </cell>
          <cell r="I36">
            <v>2020.4</v>
          </cell>
          <cell r="J36">
            <v>117024</v>
          </cell>
          <cell r="K36">
            <v>0</v>
          </cell>
          <cell r="L36">
            <v>0</v>
          </cell>
          <cell r="M36">
            <v>0</v>
          </cell>
          <cell r="N36">
            <v>0</v>
          </cell>
          <cell r="O36">
            <v>12922</v>
          </cell>
          <cell r="P36">
            <v>897795.37267379672</v>
          </cell>
          <cell r="Q36">
            <v>0</v>
          </cell>
          <cell r="R36">
            <v>0</v>
          </cell>
          <cell r="S36">
            <v>897795.37267379672</v>
          </cell>
        </row>
        <row r="37">
          <cell r="B37">
            <v>8002243</v>
          </cell>
          <cell r="C37">
            <v>2243</v>
          </cell>
          <cell r="D37" t="str">
            <v xml:space="preserve">Paulton Infant </v>
          </cell>
          <cell r="E37">
            <v>565946.65</v>
          </cell>
          <cell r="F37">
            <v>17085.699999999983</v>
          </cell>
          <cell r="G37">
            <v>1065</v>
          </cell>
          <cell r="H37">
            <v>24963.680281690173</v>
          </cell>
          <cell r="I37">
            <v>6033.1388888888941</v>
          </cell>
          <cell r="J37">
            <v>117024</v>
          </cell>
          <cell r="K37">
            <v>0</v>
          </cell>
          <cell r="L37">
            <v>0</v>
          </cell>
          <cell r="M37">
            <v>0</v>
          </cell>
          <cell r="N37">
            <v>0</v>
          </cell>
          <cell r="O37">
            <v>0</v>
          </cell>
          <cell r="P37">
            <v>732118.16917057906</v>
          </cell>
          <cell r="Q37">
            <v>6664.5965271657633</v>
          </cell>
          <cell r="R37">
            <v>0</v>
          </cell>
          <cell r="S37">
            <v>738782.76569774479</v>
          </cell>
        </row>
        <row r="38">
          <cell r="B38">
            <v>8002270</v>
          </cell>
          <cell r="C38">
            <v>2270</v>
          </cell>
          <cell r="D38" t="str">
            <v xml:space="preserve">Paulton Junior </v>
          </cell>
          <cell r="E38">
            <v>639651.32999999996</v>
          </cell>
          <cell r="F38">
            <v>34171.4</v>
          </cell>
          <cell r="G38">
            <v>1027</v>
          </cell>
          <cell r="H38">
            <v>28061.869333333332</v>
          </cell>
          <cell r="I38">
            <v>0</v>
          </cell>
          <cell r="J38">
            <v>117024</v>
          </cell>
          <cell r="K38">
            <v>0</v>
          </cell>
          <cell r="L38">
            <v>0</v>
          </cell>
          <cell r="M38">
            <v>0</v>
          </cell>
          <cell r="N38">
            <v>0</v>
          </cell>
          <cell r="O38">
            <v>19755.75</v>
          </cell>
          <cell r="P38">
            <v>839691.34933333332</v>
          </cell>
          <cell r="Q38">
            <v>0</v>
          </cell>
          <cell r="R38">
            <v>0</v>
          </cell>
          <cell r="S38">
            <v>839691.34933333332</v>
          </cell>
        </row>
        <row r="39">
          <cell r="B39">
            <v>8002244</v>
          </cell>
          <cell r="C39">
            <v>2244</v>
          </cell>
          <cell r="D39" t="str">
            <v xml:space="preserve">Peasedown St John Primary </v>
          </cell>
          <cell r="E39">
            <v>1284567.28</v>
          </cell>
          <cell r="F39">
            <v>123513.91000000025</v>
          </cell>
          <cell r="G39">
            <v>0</v>
          </cell>
          <cell r="H39">
            <v>33658.222332204547</v>
          </cell>
          <cell r="I39">
            <v>2387.3007263922536</v>
          </cell>
          <cell r="J39">
            <v>117024</v>
          </cell>
          <cell r="K39">
            <v>0</v>
          </cell>
          <cell r="L39">
            <v>0</v>
          </cell>
          <cell r="M39">
            <v>0</v>
          </cell>
          <cell r="N39">
            <v>0</v>
          </cell>
          <cell r="O39">
            <v>27086.5</v>
          </cell>
          <cell r="P39">
            <v>1588237.2130585969</v>
          </cell>
          <cell r="Q39">
            <v>0</v>
          </cell>
          <cell r="R39">
            <v>0</v>
          </cell>
          <cell r="S39">
            <v>1588237.2130585969</v>
          </cell>
        </row>
        <row r="40">
          <cell r="B40">
            <v>8002246</v>
          </cell>
          <cell r="C40">
            <v>2246</v>
          </cell>
          <cell r="D40" t="str">
            <v xml:space="preserve">Pensford Primary </v>
          </cell>
          <cell r="E40">
            <v>202687.87</v>
          </cell>
          <cell r="F40">
            <v>20222.900000000001</v>
          </cell>
          <cell r="G40">
            <v>2954</v>
          </cell>
          <cell r="H40">
            <v>8274.9637617554963</v>
          </cell>
          <cell r="I40">
            <v>1178.5666666666707</v>
          </cell>
          <cell r="J40">
            <v>117024</v>
          </cell>
          <cell r="K40">
            <v>0</v>
          </cell>
          <cell r="L40">
            <v>0</v>
          </cell>
          <cell r="M40">
            <v>0</v>
          </cell>
          <cell r="N40">
            <v>0</v>
          </cell>
          <cell r="O40">
            <v>5203</v>
          </cell>
          <cell r="P40">
            <v>357545.30042842217</v>
          </cell>
          <cell r="Q40">
            <v>0</v>
          </cell>
          <cell r="R40">
            <v>-7495</v>
          </cell>
          <cell r="S40">
            <v>350050.30042842217</v>
          </cell>
        </row>
        <row r="41">
          <cell r="B41">
            <v>8003102</v>
          </cell>
          <cell r="C41">
            <v>3102</v>
          </cell>
          <cell r="D41" t="str">
            <v>Saltford C of E Primary</v>
          </cell>
          <cell r="E41">
            <v>1045027.07</v>
          </cell>
          <cell r="F41">
            <v>17116.690000000013</v>
          </cell>
          <cell r="G41">
            <v>0</v>
          </cell>
          <cell r="H41">
            <v>42148.350534782847</v>
          </cell>
          <cell r="I41">
            <v>0</v>
          </cell>
          <cell r="J41">
            <v>117024</v>
          </cell>
          <cell r="K41">
            <v>0</v>
          </cell>
          <cell r="L41">
            <v>0</v>
          </cell>
          <cell r="M41">
            <v>0</v>
          </cell>
          <cell r="N41">
            <v>0</v>
          </cell>
          <cell r="O41">
            <v>18016.25</v>
          </cell>
          <cell r="P41">
            <v>1239332.3605347828</v>
          </cell>
          <cell r="Q41">
            <v>2740</v>
          </cell>
          <cell r="R41">
            <v>0</v>
          </cell>
          <cell r="S41">
            <v>1242072.3605347828</v>
          </cell>
        </row>
        <row r="42">
          <cell r="B42">
            <v>8003347</v>
          </cell>
          <cell r="C42">
            <v>3347</v>
          </cell>
          <cell r="D42" t="str">
            <v>Shoscombe C of E Primary</v>
          </cell>
          <cell r="E42">
            <v>276392.55</v>
          </cell>
          <cell r="F42">
            <v>15377.129999999996</v>
          </cell>
          <cell r="G42">
            <v>0</v>
          </cell>
          <cell r="H42">
            <v>14019.66253918495</v>
          </cell>
          <cell r="I42">
            <v>1219.2068965517221</v>
          </cell>
          <cell r="J42">
            <v>117024</v>
          </cell>
          <cell r="K42">
            <v>0</v>
          </cell>
          <cell r="L42">
            <v>0</v>
          </cell>
          <cell r="M42">
            <v>0</v>
          </cell>
          <cell r="N42">
            <v>1767.8499999999822</v>
          </cell>
          <cell r="O42">
            <v>1065.568</v>
          </cell>
          <cell r="P42">
            <v>426865.96743573667</v>
          </cell>
          <cell r="Q42">
            <v>0</v>
          </cell>
          <cell r="R42">
            <v>0</v>
          </cell>
          <cell r="S42">
            <v>426865.96743573667</v>
          </cell>
        </row>
        <row r="43">
          <cell r="B43">
            <v>8002158</v>
          </cell>
          <cell r="C43">
            <v>2158</v>
          </cell>
          <cell r="D43" t="str">
            <v>Roundhill Primary</v>
          </cell>
          <cell r="E43">
            <v>689665.22</v>
          </cell>
          <cell r="F43">
            <v>474190.19999999955</v>
          </cell>
          <cell r="G43">
            <v>0</v>
          </cell>
          <cell r="H43">
            <v>44515.401241071428</v>
          </cell>
          <cell r="I43">
            <v>9452.5857142857094</v>
          </cell>
          <cell r="J43">
            <v>117024</v>
          </cell>
          <cell r="K43">
            <v>81917</v>
          </cell>
          <cell r="L43">
            <v>0</v>
          </cell>
          <cell r="M43">
            <v>0</v>
          </cell>
          <cell r="N43">
            <v>0</v>
          </cell>
          <cell r="O43">
            <v>18661.75</v>
          </cell>
          <cell r="P43">
            <v>1435426.1569553567</v>
          </cell>
          <cell r="Q43">
            <v>0</v>
          </cell>
          <cell r="R43">
            <v>-161550.27064989705</v>
          </cell>
          <cell r="S43">
            <v>1273875.8863054598</v>
          </cell>
        </row>
        <row r="44">
          <cell r="B44">
            <v>8003421</v>
          </cell>
          <cell r="C44">
            <v>3421</v>
          </cell>
          <cell r="D44" t="str">
            <v>St. Andrew's C of E Primary</v>
          </cell>
          <cell r="E44">
            <v>473815.8</v>
          </cell>
          <cell r="F44">
            <v>85053.529999999955</v>
          </cell>
          <cell r="G44">
            <v>0</v>
          </cell>
          <cell r="H44">
            <v>29668.320563600748</v>
          </cell>
          <cell r="I44">
            <v>38791.679999999935</v>
          </cell>
          <cell r="J44">
            <v>117024</v>
          </cell>
          <cell r="K44">
            <v>0</v>
          </cell>
          <cell r="L44">
            <v>0</v>
          </cell>
          <cell r="M44">
            <v>0</v>
          </cell>
          <cell r="N44">
            <v>5556.0999999999904</v>
          </cell>
          <cell r="O44">
            <v>2161.9500000000003</v>
          </cell>
          <cell r="P44">
            <v>752071.38056360057</v>
          </cell>
          <cell r="Q44">
            <v>3197.7076580148969</v>
          </cell>
          <cell r="R44">
            <v>0</v>
          </cell>
          <cell r="S44">
            <v>755269.08822161541</v>
          </cell>
        </row>
        <row r="45">
          <cell r="B45">
            <v>8003094</v>
          </cell>
          <cell r="C45">
            <v>3094</v>
          </cell>
          <cell r="D45" t="str">
            <v xml:space="preserve">St. John's C of E Primary (Keynsham) </v>
          </cell>
          <cell r="E45">
            <v>629122.09</v>
          </cell>
          <cell r="F45">
            <v>20502.84</v>
          </cell>
          <cell r="G45">
            <v>2289</v>
          </cell>
          <cell r="H45">
            <v>16959.675479939062</v>
          </cell>
          <cell r="I45">
            <v>1348.814525139665</v>
          </cell>
          <cell r="J45">
            <v>117024</v>
          </cell>
          <cell r="K45">
            <v>0</v>
          </cell>
          <cell r="L45">
            <v>0</v>
          </cell>
          <cell r="M45">
            <v>0</v>
          </cell>
          <cell r="N45">
            <v>0</v>
          </cell>
          <cell r="O45">
            <v>-3480.9199999999996</v>
          </cell>
          <cell r="P45">
            <v>783765.50000507862</v>
          </cell>
          <cell r="Q45">
            <v>0</v>
          </cell>
          <cell r="R45">
            <v>0</v>
          </cell>
          <cell r="S45">
            <v>783765.50000507862</v>
          </cell>
        </row>
        <row r="46">
          <cell r="B46">
            <v>8003445</v>
          </cell>
          <cell r="C46">
            <v>3445</v>
          </cell>
          <cell r="D46" t="str">
            <v>St. John's C of E Primary (Midsomer Norton)</v>
          </cell>
          <cell r="E46">
            <v>1079247.1000000001</v>
          </cell>
          <cell r="F46">
            <v>34171.400000000038</v>
          </cell>
          <cell r="G46">
            <v>2102</v>
          </cell>
          <cell r="H46">
            <v>41223.483753722176</v>
          </cell>
          <cell r="I46">
            <v>2373.535816618913</v>
          </cell>
          <cell r="J46">
            <v>117024</v>
          </cell>
          <cell r="K46">
            <v>0</v>
          </cell>
          <cell r="L46">
            <v>0</v>
          </cell>
          <cell r="M46">
            <v>0</v>
          </cell>
          <cell r="N46">
            <v>0</v>
          </cell>
          <cell r="O46">
            <v>-695.99999999999909</v>
          </cell>
          <cell r="P46">
            <v>1275445.5195703413</v>
          </cell>
          <cell r="Q46">
            <v>0</v>
          </cell>
          <cell r="R46">
            <v>0</v>
          </cell>
          <cell r="S46">
            <v>1275445.5195703413</v>
          </cell>
        </row>
        <row r="47">
          <cell r="B47">
            <v>8003424</v>
          </cell>
          <cell r="C47">
            <v>3424</v>
          </cell>
          <cell r="D47" t="str">
            <v>St. John's Catholic Primary (Bath)</v>
          </cell>
          <cell r="E47">
            <v>837074.58</v>
          </cell>
          <cell r="F47">
            <v>50168.330000000031</v>
          </cell>
          <cell r="G47">
            <v>0</v>
          </cell>
          <cell r="H47">
            <v>39290.635989664064</v>
          </cell>
          <cell r="I47">
            <v>28241.195604395602</v>
          </cell>
          <cell r="J47">
            <v>117024</v>
          </cell>
          <cell r="K47">
            <v>0</v>
          </cell>
          <cell r="L47">
            <v>0</v>
          </cell>
          <cell r="M47">
            <v>0</v>
          </cell>
          <cell r="N47">
            <v>0</v>
          </cell>
          <cell r="O47">
            <v>10337.599999999999</v>
          </cell>
          <cell r="P47">
            <v>1082136.3415940597</v>
          </cell>
          <cell r="Q47">
            <v>39316.891460371284</v>
          </cell>
          <cell r="R47">
            <v>0</v>
          </cell>
          <cell r="S47">
            <v>1121453.2330544309</v>
          </cell>
        </row>
        <row r="48">
          <cell r="B48">
            <v>8003107</v>
          </cell>
          <cell r="C48">
            <v>3107</v>
          </cell>
          <cell r="D48" t="str">
            <v>St. Julian's C of E Primary</v>
          </cell>
          <cell r="E48">
            <v>265863.31</v>
          </cell>
          <cell r="F48">
            <v>6834.2799999999988</v>
          </cell>
          <cell r="G48">
            <v>0</v>
          </cell>
          <cell r="H48">
            <v>6560.384342710051</v>
          </cell>
          <cell r="I48">
            <v>1214.6452380952376</v>
          </cell>
          <cell r="J48">
            <v>117024</v>
          </cell>
          <cell r="K48">
            <v>0</v>
          </cell>
          <cell r="L48">
            <v>0</v>
          </cell>
          <cell r="M48">
            <v>0</v>
          </cell>
          <cell r="N48">
            <v>0</v>
          </cell>
          <cell r="O48">
            <v>4017.2</v>
          </cell>
          <cell r="P48">
            <v>401513.81958080526</v>
          </cell>
          <cell r="Q48">
            <v>17253.909231213831</v>
          </cell>
          <cell r="R48">
            <v>0</v>
          </cell>
          <cell r="S48">
            <v>418767.72881201911</v>
          </cell>
        </row>
        <row r="49">
          <cell r="B49">
            <v>8003448</v>
          </cell>
          <cell r="C49">
            <v>3448</v>
          </cell>
          <cell r="D49" t="str">
            <v>St. Keyna Primary</v>
          </cell>
          <cell r="E49">
            <v>544888.17000000004</v>
          </cell>
          <cell r="F49">
            <v>72472.962281553482</v>
          </cell>
          <cell r="G49">
            <v>0</v>
          </cell>
          <cell r="H49">
            <v>34400.451995477655</v>
          </cell>
          <cell r="I49">
            <v>3428.055737704914</v>
          </cell>
          <cell r="J49">
            <v>117024</v>
          </cell>
          <cell r="K49">
            <v>0</v>
          </cell>
          <cell r="L49">
            <v>0</v>
          </cell>
          <cell r="M49">
            <v>0</v>
          </cell>
          <cell r="N49">
            <v>0</v>
          </cell>
          <cell r="O49">
            <v>34541.5</v>
          </cell>
          <cell r="P49">
            <v>806755.1400147361</v>
          </cell>
          <cell r="Q49">
            <v>32986.870369926808</v>
          </cell>
          <cell r="R49">
            <v>0</v>
          </cell>
          <cell r="S49">
            <v>839742.01038466289</v>
          </cell>
        </row>
        <row r="50">
          <cell r="B50">
            <v>8002000</v>
          </cell>
          <cell r="C50">
            <v>2000</v>
          </cell>
          <cell r="D50" t="str">
            <v>St. Martin's Garden Primary</v>
          </cell>
          <cell r="E50">
            <v>565946.65</v>
          </cell>
          <cell r="F50">
            <v>165584.78262711869</v>
          </cell>
          <cell r="G50">
            <v>1914</v>
          </cell>
          <cell r="H50">
            <v>39284.465517196717</v>
          </cell>
          <cell r="I50">
            <v>13230.030456852783</v>
          </cell>
          <cell r="J50">
            <v>117024</v>
          </cell>
          <cell r="K50">
            <v>0</v>
          </cell>
          <cell r="L50">
            <v>0</v>
          </cell>
          <cell r="M50">
            <v>0</v>
          </cell>
          <cell r="N50">
            <v>0</v>
          </cell>
          <cell r="O50">
            <v>20501.25</v>
          </cell>
          <cell r="P50">
            <v>923485.1786011681</v>
          </cell>
          <cell r="Q50">
            <v>137068.70527149455</v>
          </cell>
          <cell r="R50">
            <v>0</v>
          </cell>
          <cell r="S50">
            <v>1060553.8838726627</v>
          </cell>
        </row>
        <row r="51">
          <cell r="B51">
            <v>8003105</v>
          </cell>
          <cell r="C51">
            <v>3105</v>
          </cell>
          <cell r="D51" t="str">
            <v xml:space="preserve">St. Mary's C of E Primary (Timsbury) </v>
          </cell>
          <cell r="E51">
            <v>455389.63</v>
          </cell>
          <cell r="F51">
            <v>18794.26999999999</v>
          </cell>
          <cell r="G51">
            <v>0</v>
          </cell>
          <cell r="H51">
            <v>18906.287346938785</v>
          </cell>
          <cell r="I51">
            <v>0</v>
          </cell>
          <cell r="J51">
            <v>117024</v>
          </cell>
          <cell r="K51">
            <v>0</v>
          </cell>
          <cell r="L51">
            <v>0</v>
          </cell>
          <cell r="M51">
            <v>0</v>
          </cell>
          <cell r="N51">
            <v>0</v>
          </cell>
          <cell r="O51">
            <v>13667.5</v>
          </cell>
          <cell r="P51">
            <v>623781.68734693876</v>
          </cell>
          <cell r="Q51">
            <v>0</v>
          </cell>
          <cell r="R51">
            <v>0</v>
          </cell>
          <cell r="S51">
            <v>623781.68734693876</v>
          </cell>
        </row>
        <row r="52">
          <cell r="B52">
            <v>8003109</v>
          </cell>
          <cell r="C52">
            <v>3109</v>
          </cell>
          <cell r="D52" t="str">
            <v>St. Mary's C of E Primary (Writhlington)</v>
          </cell>
          <cell r="E52">
            <v>294818.71999999997</v>
          </cell>
          <cell r="F52">
            <v>51753.97</v>
          </cell>
          <cell r="G52">
            <v>4310</v>
          </cell>
          <cell r="H52">
            <v>19552.678707107294</v>
          </cell>
          <cell r="I52">
            <v>3610.9276595744714</v>
          </cell>
          <cell r="J52">
            <v>117024</v>
          </cell>
          <cell r="K52">
            <v>0</v>
          </cell>
          <cell r="L52">
            <v>0</v>
          </cell>
          <cell r="M52">
            <v>0</v>
          </cell>
          <cell r="N52">
            <v>909.18000000002428</v>
          </cell>
          <cell r="O52">
            <v>11928</v>
          </cell>
          <cell r="P52">
            <v>503907.4763666818</v>
          </cell>
          <cell r="Q52">
            <v>0</v>
          </cell>
          <cell r="R52">
            <v>0</v>
          </cell>
          <cell r="S52">
            <v>503907.4763666818</v>
          </cell>
        </row>
        <row r="53">
          <cell r="B53">
            <v>8003425</v>
          </cell>
          <cell r="C53">
            <v>3425</v>
          </cell>
          <cell r="D53" t="str">
            <v xml:space="preserve">St. Mary's Catholic Primary </v>
          </cell>
          <cell r="E53">
            <v>526462</v>
          </cell>
          <cell r="F53">
            <v>15377.13</v>
          </cell>
          <cell r="G53">
            <v>2914</v>
          </cell>
          <cell r="H53">
            <v>17820.869979238734</v>
          </cell>
          <cell r="I53">
            <v>13073.17647058824</v>
          </cell>
          <cell r="J53">
            <v>117024</v>
          </cell>
          <cell r="K53">
            <v>0</v>
          </cell>
          <cell r="L53">
            <v>0</v>
          </cell>
          <cell r="M53">
            <v>0</v>
          </cell>
          <cell r="N53">
            <v>0</v>
          </cell>
          <cell r="O53">
            <v>2932.2999999999997</v>
          </cell>
          <cell r="P53">
            <v>695603.47644982697</v>
          </cell>
          <cell r="Q53">
            <v>0</v>
          </cell>
          <cell r="R53">
            <v>0</v>
          </cell>
          <cell r="S53">
            <v>695603.47644982697</v>
          </cell>
        </row>
        <row r="54">
          <cell r="B54">
            <v>8003035</v>
          </cell>
          <cell r="C54">
            <v>3035</v>
          </cell>
          <cell r="D54" t="str">
            <v xml:space="preserve">St. Michael's C of E Junior </v>
          </cell>
          <cell r="E54">
            <v>402743.43</v>
          </cell>
          <cell r="F54">
            <v>281879.92528301873</v>
          </cell>
          <cell r="G54">
            <v>0</v>
          </cell>
          <cell r="H54">
            <v>21083.588538535325</v>
          </cell>
          <cell r="I54">
            <v>1944.1584905660443</v>
          </cell>
          <cell r="J54">
            <v>117024</v>
          </cell>
          <cell r="K54">
            <v>0</v>
          </cell>
          <cell r="L54">
            <v>0</v>
          </cell>
          <cell r="M54">
            <v>0</v>
          </cell>
          <cell r="N54">
            <v>0</v>
          </cell>
          <cell r="O54">
            <v>11058.25</v>
          </cell>
          <cell r="P54">
            <v>835733.35231212003</v>
          </cell>
          <cell r="Q54">
            <v>0</v>
          </cell>
          <cell r="R54">
            <v>-52159.344238684978</v>
          </cell>
          <cell r="S54">
            <v>783574.00807343505</v>
          </cell>
        </row>
        <row r="55">
          <cell r="B55">
            <v>8003446</v>
          </cell>
          <cell r="C55">
            <v>3446</v>
          </cell>
          <cell r="D55" t="str">
            <v xml:space="preserve">St. Nicholas' C of E Primary </v>
          </cell>
          <cell r="E55">
            <v>602798.99</v>
          </cell>
          <cell r="F55">
            <v>64925.660000000011</v>
          </cell>
          <cell r="G55">
            <v>0</v>
          </cell>
          <cell r="H55">
            <v>42573.518941839786</v>
          </cell>
          <cell r="I55">
            <v>2336.7252525252525</v>
          </cell>
          <cell r="J55">
            <v>117024</v>
          </cell>
          <cell r="K55">
            <v>0</v>
          </cell>
          <cell r="L55">
            <v>0</v>
          </cell>
          <cell r="M55">
            <v>0</v>
          </cell>
          <cell r="N55">
            <v>0</v>
          </cell>
          <cell r="O55">
            <v>32553.5</v>
          </cell>
          <cell r="P55">
            <v>862212.39419436513</v>
          </cell>
          <cell r="Q55">
            <v>0</v>
          </cell>
          <cell r="R55">
            <v>-2416.1370233944849</v>
          </cell>
          <cell r="S55">
            <v>859796.25717097067</v>
          </cell>
        </row>
        <row r="56">
          <cell r="B56">
            <v>8003032</v>
          </cell>
          <cell r="C56">
            <v>3032</v>
          </cell>
          <cell r="D56" t="str">
            <v xml:space="preserve">St. Philip's C of E Primary </v>
          </cell>
          <cell r="E56">
            <v>734414.49</v>
          </cell>
          <cell r="F56">
            <v>85706.37999999999</v>
          </cell>
          <cell r="G56">
            <v>2050</v>
          </cell>
          <cell r="H56">
            <v>34869.473047413783</v>
          </cell>
          <cell r="I56">
            <v>8220.5025000000078</v>
          </cell>
          <cell r="J56">
            <v>117024</v>
          </cell>
          <cell r="K56">
            <v>0</v>
          </cell>
          <cell r="L56">
            <v>0</v>
          </cell>
          <cell r="M56">
            <v>0</v>
          </cell>
          <cell r="N56">
            <v>0</v>
          </cell>
          <cell r="O56">
            <v>18106.274000000001</v>
          </cell>
          <cell r="P56">
            <v>1000391.1195474138</v>
          </cell>
          <cell r="Q56">
            <v>0</v>
          </cell>
          <cell r="R56">
            <v>0</v>
          </cell>
          <cell r="S56">
            <v>1000391.1195474138</v>
          </cell>
        </row>
        <row r="57">
          <cell r="B57">
            <v>8003034</v>
          </cell>
          <cell r="C57">
            <v>3034</v>
          </cell>
          <cell r="D57" t="str">
            <v>St. Saviour's C of E Infant</v>
          </cell>
          <cell r="E57">
            <v>500138.89999999997</v>
          </cell>
          <cell r="F57">
            <v>30754.260000000009</v>
          </cell>
          <cell r="G57">
            <v>0</v>
          </cell>
          <cell r="H57">
            <v>23776.022399999998</v>
          </cell>
          <cell r="I57">
            <v>8724.4545454545532</v>
          </cell>
          <cell r="J57">
            <v>117024</v>
          </cell>
          <cell r="K57">
            <v>0</v>
          </cell>
          <cell r="L57">
            <v>0</v>
          </cell>
          <cell r="M57">
            <v>0</v>
          </cell>
          <cell r="N57">
            <v>0</v>
          </cell>
          <cell r="O57">
            <v>9567.25</v>
          </cell>
          <cell r="P57">
            <v>689984.88694545452</v>
          </cell>
          <cell r="Q57">
            <v>29018.206139260103</v>
          </cell>
          <cell r="R57">
            <v>0</v>
          </cell>
          <cell r="S57">
            <v>719003.09308471461</v>
          </cell>
        </row>
        <row r="58">
          <cell r="B58">
            <v>8003033</v>
          </cell>
          <cell r="C58">
            <v>3033</v>
          </cell>
          <cell r="D58" t="str">
            <v xml:space="preserve">St. Saviours C of E Junior </v>
          </cell>
          <cell r="E58">
            <v>615960.54</v>
          </cell>
          <cell r="F58">
            <v>41502.549999999988</v>
          </cell>
          <cell r="G58">
            <v>1019</v>
          </cell>
          <cell r="H58">
            <v>14365.027400115812</v>
          </cell>
          <cell r="I58">
            <v>7071.3999999999969</v>
          </cell>
          <cell r="J58">
            <v>117024</v>
          </cell>
          <cell r="K58">
            <v>0</v>
          </cell>
          <cell r="L58">
            <v>0</v>
          </cell>
          <cell r="M58">
            <v>0</v>
          </cell>
          <cell r="N58">
            <v>0</v>
          </cell>
          <cell r="O58">
            <v>9831.25</v>
          </cell>
          <cell r="P58">
            <v>806773.76740011596</v>
          </cell>
          <cell r="Q58">
            <v>24122.262244453126</v>
          </cell>
          <cell r="R58">
            <v>0</v>
          </cell>
          <cell r="S58">
            <v>830896.02964456903</v>
          </cell>
        </row>
        <row r="59">
          <cell r="B59">
            <v>8003422</v>
          </cell>
          <cell r="C59">
            <v>3422</v>
          </cell>
          <cell r="D59" t="str">
            <v>St. Stephen's C of E Primary</v>
          </cell>
          <cell r="E59">
            <v>1087144.03</v>
          </cell>
          <cell r="F59">
            <v>18452.350000000039</v>
          </cell>
          <cell r="G59">
            <v>2001</v>
          </cell>
          <cell r="H59">
            <v>18133.917684296492</v>
          </cell>
          <cell r="I59">
            <v>6046.5594202898537</v>
          </cell>
          <cell r="J59">
            <v>117024</v>
          </cell>
          <cell r="K59">
            <v>0</v>
          </cell>
          <cell r="L59">
            <v>0</v>
          </cell>
          <cell r="M59">
            <v>0</v>
          </cell>
          <cell r="N59">
            <v>0</v>
          </cell>
          <cell r="O59">
            <v>2857.75</v>
          </cell>
          <cell r="P59">
            <v>1251659.6071045864</v>
          </cell>
          <cell r="Q59">
            <v>20892.413552502749</v>
          </cell>
          <cell r="R59">
            <v>0</v>
          </cell>
          <cell r="S59">
            <v>1272552.0206570891</v>
          </cell>
        </row>
        <row r="60">
          <cell r="B60">
            <v>8002248</v>
          </cell>
          <cell r="C60">
            <v>2248</v>
          </cell>
          <cell r="D60" t="str">
            <v>Stanton Drew Primary</v>
          </cell>
          <cell r="E60">
            <v>150041.66999999998</v>
          </cell>
          <cell r="F60">
            <v>12953.719999999994</v>
          </cell>
          <cell r="G60">
            <v>0</v>
          </cell>
          <cell r="H60">
            <v>5148.4522340425528</v>
          </cell>
          <cell r="I60">
            <v>0</v>
          </cell>
          <cell r="J60">
            <v>117024</v>
          </cell>
          <cell r="K60">
            <v>0</v>
          </cell>
          <cell r="L60">
            <v>0</v>
          </cell>
          <cell r="M60">
            <v>0</v>
          </cell>
          <cell r="N60">
            <v>1161.7299999999871</v>
          </cell>
          <cell r="O60">
            <v>2468.4</v>
          </cell>
          <cell r="P60">
            <v>288797.97223404254</v>
          </cell>
          <cell r="Q60">
            <v>0</v>
          </cell>
          <cell r="R60">
            <v>0</v>
          </cell>
          <cell r="S60">
            <v>288797.97223404254</v>
          </cell>
        </row>
        <row r="61">
          <cell r="B61">
            <v>8003103</v>
          </cell>
          <cell r="C61">
            <v>3103</v>
          </cell>
          <cell r="D61" t="str">
            <v>Swainswick C of E Primary</v>
          </cell>
          <cell r="E61">
            <v>197423.25</v>
          </cell>
          <cell r="F61">
            <v>6834.2799999999961</v>
          </cell>
          <cell r="G61">
            <v>0</v>
          </cell>
          <cell r="H61">
            <v>7044.27978515625</v>
          </cell>
          <cell r="I61">
            <v>0</v>
          </cell>
          <cell r="J61">
            <v>117024</v>
          </cell>
          <cell r="K61">
            <v>0</v>
          </cell>
          <cell r="L61">
            <v>1136</v>
          </cell>
          <cell r="M61">
            <v>0</v>
          </cell>
          <cell r="N61">
            <v>252.55000000001269</v>
          </cell>
          <cell r="O61">
            <v>2178</v>
          </cell>
          <cell r="P61">
            <v>331892.35978515627</v>
          </cell>
          <cell r="Q61">
            <v>19828.136543318134</v>
          </cell>
          <cell r="R61">
            <v>0</v>
          </cell>
          <cell r="S61">
            <v>351720.49632847437</v>
          </cell>
        </row>
        <row r="62">
          <cell r="B62">
            <v>8002160</v>
          </cell>
          <cell r="C62">
            <v>2160</v>
          </cell>
          <cell r="D62" t="str">
            <v xml:space="preserve">Twerton Infant </v>
          </cell>
          <cell r="E62">
            <v>363258.77999999997</v>
          </cell>
          <cell r="F62">
            <v>286534.65000000008</v>
          </cell>
          <cell r="G62">
            <v>0</v>
          </cell>
          <cell r="H62">
            <v>24916.417499999978</v>
          </cell>
          <cell r="I62">
            <v>5632.6303030303025</v>
          </cell>
          <cell r="J62">
            <v>117024</v>
          </cell>
          <cell r="K62">
            <v>0</v>
          </cell>
          <cell r="L62">
            <v>0</v>
          </cell>
          <cell r="M62">
            <v>0</v>
          </cell>
          <cell r="N62">
            <v>0</v>
          </cell>
          <cell r="O62">
            <v>9567.25</v>
          </cell>
          <cell r="P62">
            <v>806933.72780303028</v>
          </cell>
          <cell r="Q62">
            <v>0</v>
          </cell>
          <cell r="R62">
            <v>-74676.942497031763</v>
          </cell>
          <cell r="S62">
            <v>732256.78530599852</v>
          </cell>
        </row>
        <row r="63">
          <cell r="B63">
            <v>8003106</v>
          </cell>
          <cell r="C63">
            <v>3106</v>
          </cell>
          <cell r="D63" t="str">
            <v xml:space="preserve">Ubley C of E Primary </v>
          </cell>
          <cell r="E63">
            <v>194790.94</v>
          </cell>
          <cell r="F63">
            <v>7827.9999999999918</v>
          </cell>
          <cell r="G63">
            <v>0</v>
          </cell>
          <cell r="H63">
            <v>5873.4427118644071</v>
          </cell>
          <cell r="I63">
            <v>0</v>
          </cell>
          <cell r="J63">
            <v>117024</v>
          </cell>
          <cell r="K63">
            <v>0</v>
          </cell>
          <cell r="L63">
            <v>0</v>
          </cell>
          <cell r="M63">
            <v>0</v>
          </cell>
          <cell r="N63">
            <v>1313.259999999995</v>
          </cell>
          <cell r="O63">
            <v>3388</v>
          </cell>
          <cell r="P63">
            <v>330217.64271186444</v>
          </cell>
          <cell r="Q63">
            <v>6060</v>
          </cell>
          <cell r="R63">
            <v>0</v>
          </cell>
          <cell r="S63">
            <v>336277.64271186444</v>
          </cell>
        </row>
        <row r="64">
          <cell r="B64">
            <v>8002249</v>
          </cell>
          <cell r="C64">
            <v>2249</v>
          </cell>
          <cell r="D64" t="str">
            <v xml:space="preserve">Welton Primary </v>
          </cell>
          <cell r="E64">
            <v>479080.42</v>
          </cell>
          <cell r="F64">
            <v>30754.26</v>
          </cell>
          <cell r="G64">
            <v>0</v>
          </cell>
          <cell r="H64">
            <v>21098.622423822726</v>
          </cell>
          <cell r="I64">
            <v>3628.7447368421131</v>
          </cell>
          <cell r="J64">
            <v>117024</v>
          </cell>
          <cell r="K64">
            <v>0</v>
          </cell>
          <cell r="L64">
            <v>0</v>
          </cell>
          <cell r="M64">
            <v>0</v>
          </cell>
          <cell r="N64">
            <v>0</v>
          </cell>
          <cell r="O64">
            <v>10561.25</v>
          </cell>
          <cell r="P64">
            <v>662147.29716066481</v>
          </cell>
          <cell r="Q64">
            <v>9108.1624764200824</v>
          </cell>
          <cell r="R64">
            <v>0</v>
          </cell>
          <cell r="S64">
            <v>671255.45963708486</v>
          </cell>
        </row>
        <row r="65">
          <cell r="B65">
            <v>8002250</v>
          </cell>
          <cell r="C65">
            <v>2250</v>
          </cell>
          <cell r="D65" t="str">
            <v xml:space="preserve">Westfield Primary </v>
          </cell>
          <cell r="E65">
            <v>939734.66999999993</v>
          </cell>
          <cell r="F65">
            <v>70051.369999999908</v>
          </cell>
          <cell r="G65">
            <v>1086</v>
          </cell>
          <cell r="H65">
            <v>50480.100416678906</v>
          </cell>
          <cell r="I65">
            <v>0</v>
          </cell>
          <cell r="J65">
            <v>117024</v>
          </cell>
          <cell r="K65">
            <v>0</v>
          </cell>
          <cell r="L65">
            <v>0</v>
          </cell>
          <cell r="M65">
            <v>0</v>
          </cell>
          <cell r="N65">
            <v>0</v>
          </cell>
          <cell r="O65">
            <v>9358.5499999999993</v>
          </cell>
          <cell r="P65">
            <v>1187734.6904166788</v>
          </cell>
          <cell r="Q65">
            <v>0</v>
          </cell>
          <cell r="R65">
            <v>0</v>
          </cell>
          <cell r="S65">
            <v>1187734.6904166788</v>
          </cell>
        </row>
        <row r="66">
          <cell r="B66">
            <v>8003125</v>
          </cell>
          <cell r="C66">
            <v>3125</v>
          </cell>
          <cell r="D66" t="str">
            <v xml:space="preserve">Weston All Saints C of E Primary </v>
          </cell>
          <cell r="E66">
            <v>1468828.98</v>
          </cell>
          <cell r="F66">
            <v>100347.45510638303</v>
          </cell>
          <cell r="G66">
            <v>1068</v>
          </cell>
          <cell r="H66">
            <v>66300.781719388804</v>
          </cell>
          <cell r="I66">
            <v>8324.5594936708985</v>
          </cell>
          <cell r="J66">
            <v>117024</v>
          </cell>
          <cell r="K66">
            <v>0</v>
          </cell>
          <cell r="L66">
            <v>0</v>
          </cell>
          <cell r="M66">
            <v>0</v>
          </cell>
          <cell r="N66">
            <v>0</v>
          </cell>
          <cell r="O66">
            <v>29190.559999999998</v>
          </cell>
          <cell r="P66">
            <v>1791084.3363194428</v>
          </cell>
          <cell r="Q66">
            <v>26857.604758253208</v>
          </cell>
          <cell r="R66">
            <v>0</v>
          </cell>
          <cell r="S66">
            <v>1817941.9410776962</v>
          </cell>
        </row>
        <row r="67">
          <cell r="B67">
            <v>8002251</v>
          </cell>
          <cell r="C67">
            <v>2251</v>
          </cell>
          <cell r="D67" t="str">
            <v xml:space="preserve">Whitchurch Primary </v>
          </cell>
          <cell r="E67">
            <v>526462</v>
          </cell>
          <cell r="F67">
            <v>205581.07</v>
          </cell>
          <cell r="G67">
            <v>0</v>
          </cell>
          <cell r="H67">
            <v>18732.874882681961</v>
          </cell>
          <cell r="I67">
            <v>2376.9411764705801</v>
          </cell>
          <cell r="J67">
            <v>117024</v>
          </cell>
          <cell r="K67">
            <v>0</v>
          </cell>
          <cell r="L67">
            <v>0</v>
          </cell>
          <cell r="M67">
            <v>0</v>
          </cell>
          <cell r="N67">
            <v>0</v>
          </cell>
          <cell r="O67">
            <v>10809.75</v>
          </cell>
          <cell r="P67">
            <v>880986.63605915266</v>
          </cell>
          <cell r="Q67">
            <v>0</v>
          </cell>
          <cell r="R67">
            <v>-122572</v>
          </cell>
          <cell r="S67">
            <v>758414.63605915266</v>
          </cell>
        </row>
        <row r="68">
          <cell r="B68">
            <v>8003423</v>
          </cell>
          <cell r="C68">
            <v>3423</v>
          </cell>
          <cell r="D68" t="str">
            <v>Widcombe C of E Junior</v>
          </cell>
          <cell r="E68">
            <v>626489.78</v>
          </cell>
          <cell r="F68">
            <v>60947.61000000003</v>
          </cell>
          <cell r="G68">
            <v>1002</v>
          </cell>
          <cell r="H68">
            <v>11170.680552026279</v>
          </cell>
          <cell r="I68">
            <v>1010.2000000000007</v>
          </cell>
          <cell r="J68">
            <v>117024</v>
          </cell>
          <cell r="K68">
            <v>0</v>
          </cell>
          <cell r="L68">
            <v>0</v>
          </cell>
          <cell r="M68">
            <v>0</v>
          </cell>
          <cell r="N68">
            <v>0</v>
          </cell>
          <cell r="O68">
            <v>4125.1000000000004</v>
          </cell>
          <cell r="P68">
            <v>821769.3705520262</v>
          </cell>
          <cell r="Q68">
            <v>0</v>
          </cell>
          <cell r="R68">
            <v>0</v>
          </cell>
          <cell r="S68">
            <v>821769.3705520262</v>
          </cell>
        </row>
        <row r="69">
          <cell r="B69">
            <v>8002162</v>
          </cell>
          <cell r="C69">
            <v>2162</v>
          </cell>
          <cell r="D69" t="str">
            <v xml:space="preserve">Widcombe Infant </v>
          </cell>
          <cell r="E69">
            <v>471183.49</v>
          </cell>
          <cell r="F69">
            <v>46347.290000000037</v>
          </cell>
          <cell r="G69">
            <v>0</v>
          </cell>
          <cell r="H69">
            <v>15931.376842105286</v>
          </cell>
          <cell r="I69">
            <v>13675.900840336129</v>
          </cell>
          <cell r="J69">
            <v>117024</v>
          </cell>
          <cell r="K69">
            <v>0</v>
          </cell>
          <cell r="L69">
            <v>0</v>
          </cell>
          <cell r="M69">
            <v>0</v>
          </cell>
          <cell r="N69">
            <v>0</v>
          </cell>
          <cell r="O69">
            <v>11182.5</v>
          </cell>
          <cell r="P69">
            <v>675344.55768244143</v>
          </cell>
          <cell r="Q69">
            <v>0</v>
          </cell>
          <cell r="R69">
            <v>0</v>
          </cell>
          <cell r="S69">
            <v>675344.55768244143</v>
          </cell>
        </row>
        <row r="70">
          <cell r="B70">
            <v>8003447</v>
          </cell>
          <cell r="C70">
            <v>3447</v>
          </cell>
          <cell r="D70" t="str">
            <v>Academy of Trinity Primary</v>
          </cell>
          <cell r="E70">
            <v>539623.55000000005</v>
          </cell>
          <cell r="F70">
            <v>35879.97000000003</v>
          </cell>
          <cell r="G70">
            <v>1020</v>
          </cell>
          <cell r="H70">
            <v>28113.118644518257</v>
          </cell>
          <cell r="I70">
            <v>0</v>
          </cell>
          <cell r="J70">
            <v>117024</v>
          </cell>
          <cell r="K70">
            <v>0</v>
          </cell>
          <cell r="L70">
            <v>0</v>
          </cell>
          <cell r="M70">
            <v>0</v>
          </cell>
          <cell r="N70">
            <v>2272.9499999999862</v>
          </cell>
          <cell r="O70">
            <v>4945.1500000000005</v>
          </cell>
          <cell r="P70">
            <v>728878.73864451831</v>
          </cell>
          <cell r="Q70">
            <v>208479</v>
          </cell>
          <cell r="R70">
            <v>0</v>
          </cell>
          <cell r="S70">
            <v>937357.73864451831</v>
          </cell>
        </row>
      </sheetData>
      <sheetData sheetId="5"/>
      <sheetData sheetId="6"/>
      <sheetData sheetId="7"/>
      <sheetData sheetId="8"/>
      <sheetData sheetId="9"/>
      <sheetData sheetId="10"/>
      <sheetData sheetId="11"/>
      <sheetData sheetId="12"/>
      <sheetData sheetId="13"/>
      <sheetData sheetId="14"/>
      <sheetData sheetId="15">
        <row r="9">
          <cell r="B9">
            <v>8002236</v>
          </cell>
          <cell r="C9">
            <v>2236</v>
          </cell>
          <cell r="D9" t="str">
            <v>Bathampton Primary</v>
          </cell>
          <cell r="E9">
            <v>197</v>
          </cell>
          <cell r="F9">
            <v>206</v>
          </cell>
          <cell r="G9">
            <v>9</v>
          </cell>
          <cell r="H9">
            <v>668895.90044884919</v>
          </cell>
          <cell r="I9">
            <v>-10582.84</v>
          </cell>
          <cell r="J9">
            <v>-117024</v>
          </cell>
          <cell r="K9">
            <v>-4051</v>
          </cell>
          <cell r="L9">
            <v>537238.06044884922</v>
          </cell>
          <cell r="M9">
            <v>2727.0967535474579</v>
          </cell>
          <cell r="N9">
            <v>2686.1903022442461</v>
          </cell>
          <cell r="O9">
            <v>691815.25872436946</v>
          </cell>
          <cell r="P9">
            <v>117024</v>
          </cell>
          <cell r="R9">
            <v>12181</v>
          </cell>
        </row>
        <row r="10">
          <cell r="B10">
            <v>8003076</v>
          </cell>
          <cell r="C10">
            <v>3076</v>
          </cell>
          <cell r="D10" t="str">
            <v>Batheaston C of E Primary</v>
          </cell>
          <cell r="E10">
            <v>211</v>
          </cell>
          <cell r="F10">
            <v>214</v>
          </cell>
          <cell r="G10">
            <v>3</v>
          </cell>
          <cell r="H10">
            <v>723813.46397435898</v>
          </cell>
          <cell r="I10">
            <v>-6803.66</v>
          </cell>
          <cell r="J10">
            <v>-117024</v>
          </cell>
          <cell r="K10">
            <v>-4339</v>
          </cell>
          <cell r="L10">
            <v>595646.80397435895</v>
          </cell>
          <cell r="M10">
            <v>2822.9706349495686</v>
          </cell>
          <cell r="N10">
            <v>2780.6260754253249</v>
          </cell>
          <cell r="O10">
            <v>740665.94504553732</v>
          </cell>
          <cell r="P10">
            <v>117024</v>
          </cell>
          <cell r="R10">
            <v>12654</v>
          </cell>
        </row>
        <row r="11">
          <cell r="B11">
            <v>8003077</v>
          </cell>
          <cell r="C11">
            <v>3077</v>
          </cell>
          <cell r="D11" t="str">
            <v>Bathford C of E Primary</v>
          </cell>
          <cell r="E11">
            <v>170</v>
          </cell>
          <cell r="F11">
            <v>184</v>
          </cell>
          <cell r="G11">
            <v>14</v>
          </cell>
          <cell r="H11">
            <v>618935.14419511508</v>
          </cell>
          <cell r="I11">
            <v>-20101.330000000002</v>
          </cell>
          <cell r="J11">
            <v>-117024</v>
          </cell>
          <cell r="K11">
            <v>-3496</v>
          </cell>
          <cell r="L11">
            <v>478313.81419511512</v>
          </cell>
          <cell r="M11">
            <v>2813.6106717359712</v>
          </cell>
          <cell r="N11">
            <v>2771.4065116599318</v>
          </cell>
          <cell r="O11">
            <v>648024.00831578951</v>
          </cell>
          <cell r="P11">
            <v>117024</v>
          </cell>
          <cell r="R11">
            <v>10880</v>
          </cell>
        </row>
        <row r="12">
          <cell r="B12">
            <v>8003420</v>
          </cell>
          <cell r="C12">
            <v>3420</v>
          </cell>
          <cell r="D12" t="str">
            <v>Bathwick St Mary C of E Primary</v>
          </cell>
          <cell r="E12">
            <v>219</v>
          </cell>
          <cell r="F12">
            <v>220</v>
          </cell>
          <cell r="G12">
            <v>1</v>
          </cell>
          <cell r="H12">
            <v>718896.18158390897</v>
          </cell>
          <cell r="I12">
            <v>-1942.6400000000012</v>
          </cell>
          <cell r="J12">
            <v>-117024</v>
          </cell>
          <cell r="K12">
            <v>-4504</v>
          </cell>
          <cell r="L12">
            <v>595425.54158390895</v>
          </cell>
          <cell r="M12">
            <v>2718.8380894242418</v>
          </cell>
          <cell r="N12">
            <v>2678.0555180828783</v>
          </cell>
          <cell r="O12">
            <v>734121.7232467779</v>
          </cell>
          <cell r="P12">
            <v>117024</v>
          </cell>
          <cell r="R12">
            <v>13008</v>
          </cell>
        </row>
        <row r="13">
          <cell r="B13">
            <v>8002237</v>
          </cell>
          <cell r="C13">
            <v>2237</v>
          </cell>
          <cell r="D13" t="str">
            <v xml:space="preserve">Bishop Sutton Primary </v>
          </cell>
          <cell r="E13">
            <v>144</v>
          </cell>
          <cell r="F13">
            <v>140</v>
          </cell>
          <cell r="G13">
            <v>-4</v>
          </cell>
          <cell r="H13">
            <v>523689.69071144052</v>
          </cell>
          <cell r="I13">
            <v>-9721.44</v>
          </cell>
          <cell r="J13">
            <v>-117024</v>
          </cell>
          <cell r="K13">
            <v>-2961</v>
          </cell>
          <cell r="L13">
            <v>393983.25071144052</v>
          </cell>
          <cell r="M13">
            <v>2735.9947966072259</v>
          </cell>
          <cell r="N13">
            <v>2694.9548746581177</v>
          </cell>
          <cell r="O13">
            <v>508018.54358540452</v>
          </cell>
          <cell r="P13">
            <v>117024</v>
          </cell>
          <cell r="R13">
            <v>8278</v>
          </cell>
        </row>
        <row r="14">
          <cell r="B14">
            <v>8003078</v>
          </cell>
          <cell r="C14">
            <v>3078</v>
          </cell>
          <cell r="D14" t="str">
            <v>Cameley C of E Primary</v>
          </cell>
          <cell r="E14">
            <v>103</v>
          </cell>
          <cell r="F14">
            <v>100</v>
          </cell>
          <cell r="G14">
            <v>-3</v>
          </cell>
          <cell r="H14">
            <v>432744.81839344255</v>
          </cell>
          <cell r="I14">
            <v>-12551.74</v>
          </cell>
          <cell r="J14">
            <v>-117024</v>
          </cell>
          <cell r="K14">
            <v>-2118</v>
          </cell>
          <cell r="L14">
            <v>301051.07839344256</v>
          </cell>
          <cell r="M14">
            <v>2922.8260038198305</v>
          </cell>
          <cell r="N14">
            <v>2878.983613762533</v>
          </cell>
          <cell r="O14">
            <v>429044.76563547872</v>
          </cell>
          <cell r="P14">
            <v>117024</v>
          </cell>
          <cell r="R14">
            <v>5913</v>
          </cell>
        </row>
        <row r="15">
          <cell r="B15">
            <v>8003079</v>
          </cell>
          <cell r="C15">
            <v>3079</v>
          </cell>
          <cell r="D15" t="str">
            <v>Camerton Church Primary</v>
          </cell>
          <cell r="E15">
            <v>25</v>
          </cell>
          <cell r="F15">
            <v>27</v>
          </cell>
          <cell r="G15">
            <v>2</v>
          </cell>
          <cell r="H15">
            <v>224268.36801666662</v>
          </cell>
          <cell r="I15">
            <v>-2339.5000000000005</v>
          </cell>
          <cell r="J15">
            <v>-117024</v>
          </cell>
          <cell r="K15">
            <v>-514</v>
          </cell>
          <cell r="L15">
            <v>104390.86801666662</v>
          </cell>
          <cell r="M15">
            <v>4175.6347206666651</v>
          </cell>
          <cell r="N15">
            <v>4113.0001998566649</v>
          </cell>
          <cell r="O15">
            <v>206833.87</v>
          </cell>
          <cell r="P15">
            <v>117024</v>
          </cell>
          <cell r="R15">
            <v>1596</v>
          </cell>
        </row>
        <row r="16">
          <cell r="B16">
            <v>8002260</v>
          </cell>
          <cell r="C16">
            <v>2260</v>
          </cell>
          <cell r="D16" t="str">
            <v xml:space="preserve">Castle Primary </v>
          </cell>
          <cell r="E16">
            <v>230</v>
          </cell>
          <cell r="F16">
            <v>264</v>
          </cell>
          <cell r="G16">
            <v>34</v>
          </cell>
          <cell r="H16">
            <v>847274.3297001766</v>
          </cell>
          <cell r="I16">
            <v>-16489.54</v>
          </cell>
          <cell r="J16">
            <v>-117024</v>
          </cell>
          <cell r="K16">
            <v>-4730</v>
          </cell>
          <cell r="L16">
            <v>709030.78970017657</v>
          </cell>
          <cell r="M16">
            <v>3082.742563913811</v>
          </cell>
          <cell r="N16">
            <v>3036.5014254551038</v>
          </cell>
          <cell r="O16">
            <v>942770.20890035771</v>
          </cell>
          <cell r="P16">
            <v>117024</v>
          </cell>
          <cell r="R16">
            <v>15610</v>
          </cell>
        </row>
        <row r="17">
          <cell r="B17">
            <v>8002258</v>
          </cell>
          <cell r="C17">
            <v>2258</v>
          </cell>
          <cell r="D17" t="str">
            <v>Chandag Infant</v>
          </cell>
          <cell r="E17">
            <v>181</v>
          </cell>
          <cell r="F17">
            <v>181</v>
          </cell>
          <cell r="G17">
            <v>0</v>
          </cell>
          <cell r="H17">
            <v>632193.41171404882</v>
          </cell>
          <cell r="I17">
            <v>355.22999999999956</v>
          </cell>
          <cell r="J17">
            <v>-117024</v>
          </cell>
          <cell r="K17">
            <v>-3722</v>
          </cell>
          <cell r="L17">
            <v>511802.6417140488</v>
          </cell>
          <cell r="M17">
            <v>2827.6389044975072</v>
          </cell>
          <cell r="N17">
            <v>2785.2243209300445</v>
          </cell>
          <cell r="O17">
            <v>637753.14466666663</v>
          </cell>
          <cell r="P17">
            <v>117024</v>
          </cell>
          <cell r="R17">
            <v>10702</v>
          </cell>
        </row>
        <row r="18">
          <cell r="B18">
            <v>8002242</v>
          </cell>
          <cell r="C18">
            <v>2242</v>
          </cell>
          <cell r="D18" t="str">
            <v xml:space="preserve">Chandag Junior </v>
          </cell>
          <cell r="E18">
            <v>256</v>
          </cell>
          <cell r="F18">
            <v>269</v>
          </cell>
          <cell r="G18">
            <v>13</v>
          </cell>
          <cell r="H18">
            <v>832464.62991811032</v>
          </cell>
          <cell r="I18">
            <v>-11198.12</v>
          </cell>
          <cell r="J18">
            <v>-117024</v>
          </cell>
          <cell r="K18">
            <v>-5265</v>
          </cell>
          <cell r="L18">
            <v>698977.50991811033</v>
          </cell>
          <cell r="M18">
            <v>2730.3808981176185</v>
          </cell>
          <cell r="N18">
            <v>2689.4251846458542</v>
          </cell>
          <cell r="O18">
            <v>880192.7362199208</v>
          </cell>
          <cell r="P18">
            <v>117024</v>
          </cell>
          <cell r="R18">
            <v>15906</v>
          </cell>
        </row>
        <row r="19">
          <cell r="B19">
            <v>8002238</v>
          </cell>
          <cell r="C19">
            <v>2238</v>
          </cell>
          <cell r="D19" t="str">
            <v xml:space="preserve">Chew Magna Primary </v>
          </cell>
          <cell r="E19">
            <v>105</v>
          </cell>
          <cell r="F19">
            <v>107</v>
          </cell>
          <cell r="G19">
            <v>2</v>
          </cell>
          <cell r="H19">
            <v>413239.98113804706</v>
          </cell>
          <cell r="I19">
            <v>-7127.6599999999989</v>
          </cell>
          <cell r="J19">
            <v>-117024</v>
          </cell>
          <cell r="K19">
            <v>-2159</v>
          </cell>
          <cell r="L19">
            <v>286929.32113804709</v>
          </cell>
          <cell r="M19">
            <v>2732.660201314734</v>
          </cell>
          <cell r="N19">
            <v>2691.6702982950128</v>
          </cell>
          <cell r="O19">
            <v>433474.28890580166</v>
          </cell>
          <cell r="P19">
            <v>117024</v>
          </cell>
          <cell r="R19">
            <v>6327</v>
          </cell>
        </row>
        <row r="20">
          <cell r="B20">
            <v>8003440</v>
          </cell>
          <cell r="C20">
            <v>3440</v>
          </cell>
          <cell r="D20" t="str">
            <v>Chew Stoke Church</v>
          </cell>
          <cell r="E20">
            <v>191</v>
          </cell>
          <cell r="F20">
            <v>193</v>
          </cell>
          <cell r="G20">
            <v>2</v>
          </cell>
          <cell r="H20">
            <v>648216.74218157178</v>
          </cell>
          <cell r="I20">
            <v>-2805.68</v>
          </cell>
          <cell r="J20">
            <v>-117024</v>
          </cell>
          <cell r="K20">
            <v>-3928</v>
          </cell>
          <cell r="L20">
            <v>524459.06218157173</v>
          </cell>
          <cell r="M20">
            <v>2745.8589643014225</v>
          </cell>
          <cell r="N20">
            <v>2704.6710798369013</v>
          </cell>
          <cell r="O20">
            <v>664654.4347506481</v>
          </cell>
          <cell r="P20">
            <v>117024</v>
          </cell>
          <cell r="R20">
            <v>11412</v>
          </cell>
        </row>
        <row r="21">
          <cell r="B21">
            <v>8002239</v>
          </cell>
          <cell r="C21">
            <v>2239</v>
          </cell>
          <cell r="D21" t="str">
            <v>Clutton Primary</v>
          </cell>
          <cell r="E21">
            <v>128</v>
          </cell>
          <cell r="F21">
            <v>132</v>
          </cell>
          <cell r="G21">
            <v>4</v>
          </cell>
          <cell r="H21">
            <v>480352.42634621629</v>
          </cell>
          <cell r="I21">
            <v>-10457.69</v>
          </cell>
          <cell r="J21">
            <v>-117024</v>
          </cell>
          <cell r="K21">
            <v>-2632</v>
          </cell>
          <cell r="L21">
            <v>350238.73634621629</v>
          </cell>
          <cell r="M21">
            <v>2736.2401277048148</v>
          </cell>
          <cell r="N21">
            <v>2695.1965257892425</v>
          </cell>
          <cell r="O21">
            <v>479270.93073968706</v>
          </cell>
          <cell r="P21">
            <v>117024</v>
          </cell>
          <cell r="R21">
            <v>7805</v>
          </cell>
        </row>
        <row r="22">
          <cell r="B22">
            <v>8003128</v>
          </cell>
          <cell r="C22">
            <v>3128</v>
          </cell>
          <cell r="D22" t="str">
            <v xml:space="preserve">Combe Down C of E Primary </v>
          </cell>
          <cell r="E22">
            <v>390</v>
          </cell>
          <cell r="F22">
            <v>403</v>
          </cell>
          <cell r="G22">
            <v>13</v>
          </cell>
          <cell r="H22">
            <v>1363139.3115208971</v>
          </cell>
          <cell r="I22">
            <v>-25595.7</v>
          </cell>
          <cell r="J22">
            <v>-117024</v>
          </cell>
          <cell r="K22">
            <v>-8020</v>
          </cell>
          <cell r="L22">
            <v>1212499.6115208971</v>
          </cell>
          <cell r="M22">
            <v>3108.9733628740951</v>
          </cell>
          <cell r="N22">
            <v>3062.3387624309835</v>
          </cell>
          <cell r="O22">
            <v>1355710.5421490683</v>
          </cell>
          <cell r="P22">
            <v>117024</v>
          </cell>
          <cell r="R22">
            <v>23829</v>
          </cell>
        </row>
        <row r="23">
          <cell r="B23">
            <v>8003086</v>
          </cell>
          <cell r="C23">
            <v>3086</v>
          </cell>
          <cell r="D23" t="str">
            <v>East Harptree C of E Primary</v>
          </cell>
          <cell r="E23">
            <v>85</v>
          </cell>
          <cell r="F23">
            <v>92</v>
          </cell>
          <cell r="G23">
            <v>7</v>
          </cell>
          <cell r="H23">
            <v>360515.99450145994</v>
          </cell>
          <cell r="I23">
            <v>-3103.42</v>
          </cell>
          <cell r="J23">
            <v>-117024</v>
          </cell>
          <cell r="K23">
            <v>-1748</v>
          </cell>
          <cell r="L23">
            <v>238640.57450145995</v>
          </cell>
          <cell r="M23">
            <v>2807.5361706054114</v>
          </cell>
          <cell r="N23">
            <v>2765.42312804633</v>
          </cell>
          <cell r="O23">
            <v>381462.77542521991</v>
          </cell>
          <cell r="P23">
            <v>117024</v>
          </cell>
          <cell r="R23">
            <v>5440</v>
          </cell>
        </row>
        <row r="24">
          <cell r="B24">
            <v>8003088</v>
          </cell>
          <cell r="C24">
            <v>3088</v>
          </cell>
          <cell r="D24" t="str">
            <v xml:space="preserve">Farmborough C of E Primary </v>
          </cell>
          <cell r="E24">
            <v>112</v>
          </cell>
          <cell r="F24">
            <v>112</v>
          </cell>
          <cell r="G24">
            <v>0</v>
          </cell>
          <cell r="H24">
            <v>439531.91849110089</v>
          </cell>
          <cell r="I24">
            <v>-5610.04</v>
          </cell>
          <cell r="J24">
            <v>-117024</v>
          </cell>
          <cell r="K24">
            <v>-2303</v>
          </cell>
          <cell r="L24">
            <v>314594.87849110091</v>
          </cell>
          <cell r="M24">
            <v>2808.8828436705439</v>
          </cell>
          <cell r="N24">
            <v>2766.749601015486</v>
          </cell>
          <cell r="O24">
            <v>446651.79557028727</v>
          </cell>
          <cell r="P24">
            <v>117024</v>
          </cell>
          <cell r="R24">
            <v>6622</v>
          </cell>
        </row>
        <row r="25">
          <cell r="B25">
            <v>8003089</v>
          </cell>
          <cell r="C25">
            <v>3089</v>
          </cell>
          <cell r="D25" t="str">
            <v xml:space="preserve">Farrington Gurney C of E Primary </v>
          </cell>
          <cell r="E25">
            <v>90</v>
          </cell>
          <cell r="F25">
            <v>94</v>
          </cell>
          <cell r="G25">
            <v>4</v>
          </cell>
          <cell r="H25">
            <v>368995.57922010863</v>
          </cell>
          <cell r="I25">
            <v>-3103.42</v>
          </cell>
          <cell r="J25">
            <v>-117024</v>
          </cell>
          <cell r="K25">
            <v>-1851</v>
          </cell>
          <cell r="L25">
            <v>247017.15922010865</v>
          </cell>
          <cell r="M25">
            <v>2744.6351024456517</v>
          </cell>
          <cell r="N25">
            <v>2703.4655759089669</v>
          </cell>
          <cell r="O25">
            <v>388534.2058227848</v>
          </cell>
          <cell r="P25">
            <v>117024</v>
          </cell>
          <cell r="R25">
            <v>5558</v>
          </cell>
        </row>
        <row r="26">
          <cell r="B26">
            <v>8003092</v>
          </cell>
          <cell r="C26">
            <v>3092</v>
          </cell>
          <cell r="D26" t="str">
            <v xml:space="preserve">Freshford C of E Primary </v>
          </cell>
          <cell r="E26">
            <v>149</v>
          </cell>
          <cell r="F26">
            <v>144</v>
          </cell>
          <cell r="G26">
            <v>-5</v>
          </cell>
          <cell r="H26">
            <v>535115.13699337875</v>
          </cell>
          <cell r="I26">
            <v>-11690.34</v>
          </cell>
          <cell r="J26">
            <v>-117024</v>
          </cell>
          <cell r="K26">
            <v>-3064</v>
          </cell>
          <cell r="L26">
            <v>403336.79699337872</v>
          </cell>
          <cell r="M26">
            <v>2706.9583690830787</v>
          </cell>
          <cell r="N26">
            <v>2666.3539935468325</v>
          </cell>
          <cell r="O26">
            <v>526930.07479165751</v>
          </cell>
          <cell r="P26">
            <v>117024</v>
          </cell>
          <cell r="R26">
            <v>8515</v>
          </cell>
        </row>
        <row r="27">
          <cell r="B27">
            <v>8003093</v>
          </cell>
          <cell r="C27">
            <v>3093</v>
          </cell>
          <cell r="D27" t="str">
            <v>High Littleton C of E Primary</v>
          </cell>
          <cell r="E27">
            <v>138</v>
          </cell>
          <cell r="F27">
            <v>138</v>
          </cell>
          <cell r="G27">
            <v>0</v>
          </cell>
          <cell r="H27">
            <v>494762.34300884954</v>
          </cell>
          <cell r="I27">
            <v>2979.1800000000003</v>
          </cell>
          <cell r="J27">
            <v>-117024</v>
          </cell>
          <cell r="K27">
            <v>-2838</v>
          </cell>
          <cell r="L27">
            <v>377879.52300884953</v>
          </cell>
          <cell r="M27">
            <v>2738.2574131076053</v>
          </cell>
          <cell r="N27">
            <v>2697.1835519109914</v>
          </cell>
          <cell r="O27">
            <v>514470.25279720267</v>
          </cell>
          <cell r="P27">
            <v>117024</v>
          </cell>
          <cell r="R27">
            <v>8160</v>
          </cell>
        </row>
        <row r="28">
          <cell r="B28">
            <v>8002293</v>
          </cell>
          <cell r="C28">
            <v>2293</v>
          </cell>
          <cell r="D28" t="str">
            <v>Longvernal Primary</v>
          </cell>
          <cell r="E28">
            <v>93</v>
          </cell>
          <cell r="F28">
            <v>121</v>
          </cell>
          <cell r="G28">
            <v>28</v>
          </cell>
          <cell r="H28">
            <v>413806.81596578943</v>
          </cell>
          <cell r="I28">
            <v>-7042.39</v>
          </cell>
          <cell r="J28">
            <v>-117024</v>
          </cell>
          <cell r="K28">
            <v>-1913</v>
          </cell>
          <cell r="L28">
            <v>287827.42596578941</v>
          </cell>
          <cell r="M28">
            <v>3094.9185587719294</v>
          </cell>
          <cell r="N28">
            <v>3048.4947803903506</v>
          </cell>
          <cell r="O28">
            <v>472473.57716038811</v>
          </cell>
          <cell r="P28">
            <v>117024</v>
          </cell>
          <cell r="R28">
            <v>5913</v>
          </cell>
        </row>
        <row r="29">
          <cell r="B29">
            <v>8003096</v>
          </cell>
          <cell r="C29">
            <v>3096</v>
          </cell>
          <cell r="D29" t="str">
            <v>Marksbury C of E Primary</v>
          </cell>
          <cell r="E29">
            <v>94</v>
          </cell>
          <cell r="F29">
            <v>98</v>
          </cell>
          <cell r="G29">
            <v>4</v>
          </cell>
          <cell r="H29">
            <v>423482.01730727928</v>
          </cell>
          <cell r="I29">
            <v>-2536.0200000000013</v>
          </cell>
          <cell r="J29">
            <v>-117024</v>
          </cell>
          <cell r="K29">
            <v>-1933</v>
          </cell>
          <cell r="L29">
            <v>301988.99730727926</v>
          </cell>
          <cell r="M29">
            <v>3212.6489075242475</v>
          </cell>
          <cell r="N29">
            <v>3164.4591739113839</v>
          </cell>
          <cell r="O29">
            <v>396629.8666292135</v>
          </cell>
          <cell r="P29">
            <v>117024</v>
          </cell>
          <cell r="R29">
            <v>5795</v>
          </cell>
        </row>
        <row r="30">
          <cell r="B30">
            <v>8002259</v>
          </cell>
          <cell r="C30">
            <v>2259</v>
          </cell>
          <cell r="D30" t="str">
            <v xml:space="preserve">Midsomer Norton Primary </v>
          </cell>
          <cell r="E30">
            <v>283</v>
          </cell>
          <cell r="F30">
            <v>304</v>
          </cell>
          <cell r="G30">
            <v>21</v>
          </cell>
          <cell r="H30">
            <v>958233.69422960107</v>
          </cell>
          <cell r="I30">
            <v>-26087.919999999998</v>
          </cell>
          <cell r="J30">
            <v>-117024</v>
          </cell>
          <cell r="K30">
            <v>-5820</v>
          </cell>
          <cell r="L30">
            <v>809301.77422960103</v>
          </cell>
          <cell r="M30">
            <v>2859.7235838501801</v>
          </cell>
          <cell r="N30">
            <v>2816.8277300924274</v>
          </cell>
          <cell r="O30">
            <v>1045304.9419274806</v>
          </cell>
          <cell r="P30">
            <v>117024</v>
          </cell>
          <cell r="R30">
            <v>17975</v>
          </cell>
        </row>
        <row r="31">
          <cell r="B31">
            <v>8002154</v>
          </cell>
          <cell r="C31">
            <v>2154</v>
          </cell>
          <cell r="D31" t="str">
            <v xml:space="preserve">Moorlands Infant </v>
          </cell>
          <cell r="E31">
            <v>162</v>
          </cell>
          <cell r="F31">
            <v>170</v>
          </cell>
          <cell r="G31">
            <v>8</v>
          </cell>
          <cell r="H31">
            <v>619095.12264863797</v>
          </cell>
          <cell r="I31">
            <v>-8983.11</v>
          </cell>
          <cell r="J31">
            <v>-117024</v>
          </cell>
          <cell r="K31">
            <v>-3331</v>
          </cell>
          <cell r="L31">
            <v>489757.01264863799</v>
          </cell>
          <cell r="M31">
            <v>3023.1914361027038</v>
          </cell>
          <cell r="N31">
            <v>2977.8435645611635</v>
          </cell>
          <cell r="O31">
            <v>653670.96520469768</v>
          </cell>
          <cell r="P31">
            <v>117024</v>
          </cell>
          <cell r="R31">
            <v>10052</v>
          </cell>
        </row>
        <row r="32">
          <cell r="B32">
            <v>8002153</v>
          </cell>
          <cell r="C32">
            <v>2153</v>
          </cell>
          <cell r="D32" t="str">
            <v xml:space="preserve">Moorlands Junior </v>
          </cell>
          <cell r="E32">
            <v>201</v>
          </cell>
          <cell r="F32">
            <v>219</v>
          </cell>
          <cell r="G32">
            <v>18</v>
          </cell>
          <cell r="H32">
            <v>712928.42142857134</v>
          </cell>
          <cell r="I32">
            <v>-12797.85</v>
          </cell>
          <cell r="J32">
            <v>-117024</v>
          </cell>
          <cell r="K32">
            <v>-4134</v>
          </cell>
          <cell r="L32">
            <v>578972.57142857136</v>
          </cell>
          <cell r="M32">
            <v>2880.4605543710018</v>
          </cell>
          <cell r="N32">
            <v>2837.2536460554365</v>
          </cell>
          <cell r="O32">
            <v>784004.14066666667</v>
          </cell>
          <cell r="P32">
            <v>117024</v>
          </cell>
          <cell r="R32">
            <v>12949</v>
          </cell>
        </row>
        <row r="33">
          <cell r="B33">
            <v>8003449</v>
          </cell>
          <cell r="C33">
            <v>3449</v>
          </cell>
          <cell r="D33" t="str">
            <v xml:space="preserve">Newbridge Primary </v>
          </cell>
          <cell r="E33">
            <v>446</v>
          </cell>
          <cell r="F33">
            <v>444</v>
          </cell>
          <cell r="G33">
            <v>-2</v>
          </cell>
          <cell r="H33">
            <v>1422641.6200259607</v>
          </cell>
          <cell r="I33">
            <v>-25103.47</v>
          </cell>
          <cell r="J33">
            <v>-117024</v>
          </cell>
          <cell r="K33">
            <v>-9172</v>
          </cell>
          <cell r="L33">
            <v>1271342.1500259608</v>
          </cell>
          <cell r="M33">
            <v>2850.542937277939</v>
          </cell>
          <cell r="N33">
            <v>2807.7847932187701</v>
          </cell>
          <cell r="O33">
            <v>1412595.8758380408</v>
          </cell>
          <cell r="P33">
            <v>117024</v>
          </cell>
          <cell r="R33">
            <v>26253</v>
          </cell>
        </row>
        <row r="34">
          <cell r="B34">
            <v>8002150</v>
          </cell>
          <cell r="C34">
            <v>2150</v>
          </cell>
          <cell r="D34" t="str">
            <v>Oldfield Park Infant</v>
          </cell>
          <cell r="E34">
            <v>191</v>
          </cell>
          <cell r="F34">
            <v>179</v>
          </cell>
          <cell r="G34">
            <v>-12</v>
          </cell>
          <cell r="H34">
            <v>707733.50773122662</v>
          </cell>
          <cell r="I34">
            <v>-11690.34</v>
          </cell>
          <cell r="J34">
            <v>-117024</v>
          </cell>
          <cell r="K34">
            <v>-3928</v>
          </cell>
          <cell r="L34">
            <v>575091.16773122665</v>
          </cell>
          <cell r="M34">
            <v>3010.948522153019</v>
          </cell>
          <cell r="N34">
            <v>2965.7842943207238</v>
          </cell>
          <cell r="O34">
            <v>694143.81070930068</v>
          </cell>
          <cell r="P34">
            <v>117024</v>
          </cell>
          <cell r="R34">
            <v>10584</v>
          </cell>
        </row>
        <row r="35">
          <cell r="B35">
            <v>8002159</v>
          </cell>
          <cell r="C35">
            <v>2159</v>
          </cell>
          <cell r="D35" t="str">
            <v xml:space="preserve">Oldfield Park Junior </v>
          </cell>
          <cell r="E35">
            <v>247</v>
          </cell>
          <cell r="F35">
            <v>255</v>
          </cell>
          <cell r="G35">
            <v>8</v>
          </cell>
          <cell r="H35">
            <v>868204.92388646293</v>
          </cell>
          <cell r="I35">
            <v>-13210.22</v>
          </cell>
          <cell r="J35">
            <v>-117024</v>
          </cell>
          <cell r="K35">
            <v>-5080</v>
          </cell>
          <cell r="L35">
            <v>732890.70388646296</v>
          </cell>
          <cell r="M35">
            <v>2967.1688416455991</v>
          </cell>
          <cell r="N35">
            <v>2922.6613090209148</v>
          </cell>
          <cell r="O35">
            <v>897795.37267379672</v>
          </cell>
          <cell r="P35">
            <v>117024</v>
          </cell>
          <cell r="R35">
            <v>15078</v>
          </cell>
        </row>
        <row r="36">
          <cell r="B36">
            <v>8002243</v>
          </cell>
          <cell r="C36">
            <v>2243</v>
          </cell>
          <cell r="D36" t="str">
            <v xml:space="preserve">Paulton Infant </v>
          </cell>
          <cell r="E36">
            <v>202</v>
          </cell>
          <cell r="F36">
            <v>215</v>
          </cell>
          <cell r="G36">
            <v>13</v>
          </cell>
          <cell r="H36">
            <v>702111.74888888886</v>
          </cell>
          <cell r="I36">
            <v>0</v>
          </cell>
          <cell r="J36">
            <v>-117024</v>
          </cell>
          <cell r="K36">
            <v>-4154</v>
          </cell>
          <cell r="L36">
            <v>580933.74888888886</v>
          </cell>
          <cell r="M36">
            <v>2875.9096479647965</v>
          </cell>
          <cell r="N36">
            <v>2832.7710032453247</v>
          </cell>
          <cell r="O36">
            <v>732118.16917057906</v>
          </cell>
          <cell r="P36">
            <v>117024</v>
          </cell>
          <cell r="R36">
            <v>12713</v>
          </cell>
        </row>
        <row r="37">
          <cell r="B37">
            <v>8002270</v>
          </cell>
          <cell r="C37">
            <v>2270</v>
          </cell>
          <cell r="D37" t="str">
            <v xml:space="preserve">Paulton Junior </v>
          </cell>
          <cell r="E37">
            <v>238</v>
          </cell>
          <cell r="F37">
            <v>243</v>
          </cell>
          <cell r="G37">
            <v>5</v>
          </cell>
          <cell r="H37">
            <v>799858.32755364804</v>
          </cell>
          <cell r="I37">
            <v>-19565.939999999999</v>
          </cell>
          <cell r="J37">
            <v>-117024</v>
          </cell>
          <cell r="K37">
            <v>-4894</v>
          </cell>
          <cell r="L37">
            <v>658374.38755364809</v>
          </cell>
          <cell r="M37">
            <v>2766.2789393010426</v>
          </cell>
          <cell r="N37">
            <v>2724.7847552115268</v>
          </cell>
          <cell r="O37">
            <v>839691.34933333332</v>
          </cell>
          <cell r="P37">
            <v>117024</v>
          </cell>
          <cell r="R37">
            <v>14368</v>
          </cell>
        </row>
        <row r="38">
          <cell r="B38">
            <v>8002244</v>
          </cell>
          <cell r="C38">
            <v>2244</v>
          </cell>
          <cell r="D38" t="str">
            <v xml:space="preserve">Peasedown St John Primary </v>
          </cell>
          <cell r="E38">
            <v>475</v>
          </cell>
          <cell r="F38">
            <v>488</v>
          </cell>
          <cell r="G38">
            <v>13</v>
          </cell>
          <cell r="H38">
            <v>1524582.5062167745</v>
          </cell>
          <cell r="I38">
            <v>-33948.239999999998</v>
          </cell>
          <cell r="J38">
            <v>-117024</v>
          </cell>
          <cell r="K38">
            <v>-9768</v>
          </cell>
          <cell r="L38">
            <v>1363842.2662167745</v>
          </cell>
          <cell r="M38">
            <v>2871.2468762458411</v>
          </cell>
          <cell r="N38">
            <v>2828.1781731021533</v>
          </cell>
          <cell r="O38">
            <v>1588237.2130585969</v>
          </cell>
          <cell r="P38">
            <v>117024</v>
          </cell>
          <cell r="R38">
            <v>28855</v>
          </cell>
        </row>
        <row r="39">
          <cell r="B39">
            <v>8002246</v>
          </cell>
          <cell r="C39">
            <v>2246</v>
          </cell>
          <cell r="D39" t="str">
            <v xml:space="preserve">Pensford Primary </v>
          </cell>
          <cell r="E39">
            <v>77</v>
          </cell>
          <cell r="F39">
            <v>77</v>
          </cell>
          <cell r="G39">
            <v>0</v>
          </cell>
          <cell r="H39">
            <v>337487.90540148842</v>
          </cell>
          <cell r="I39">
            <v>-3430.99</v>
          </cell>
          <cell r="J39">
            <v>-117024</v>
          </cell>
          <cell r="K39">
            <v>-1583</v>
          </cell>
          <cell r="L39">
            <v>215449.91540148843</v>
          </cell>
          <cell r="M39">
            <v>2798.0508493699795</v>
          </cell>
          <cell r="N39">
            <v>2756.0800866294298</v>
          </cell>
          <cell r="O39">
            <v>357545.30042842217</v>
          </cell>
          <cell r="P39">
            <v>117024</v>
          </cell>
          <cell r="R39">
            <v>4553</v>
          </cell>
        </row>
        <row r="40">
          <cell r="B40">
            <v>8003102</v>
          </cell>
          <cell r="C40">
            <v>3102</v>
          </cell>
          <cell r="D40" t="str">
            <v>Saltford C of E Primary</v>
          </cell>
          <cell r="E40">
            <v>390</v>
          </cell>
          <cell r="F40">
            <v>397</v>
          </cell>
          <cell r="G40">
            <v>7</v>
          </cell>
          <cell r="H40">
            <v>1223549.9786229616</v>
          </cell>
          <cell r="I40">
            <v>-17843.16</v>
          </cell>
          <cell r="J40">
            <v>-117024</v>
          </cell>
          <cell r="K40">
            <v>-8020</v>
          </cell>
          <cell r="L40">
            <v>1080662.8186229616</v>
          </cell>
          <cell r="M40">
            <v>2770.9303041614403</v>
          </cell>
          <cell r="N40">
            <v>2729.3663495990186</v>
          </cell>
          <cell r="O40">
            <v>1239332.3605347828</v>
          </cell>
          <cell r="P40">
            <v>117024</v>
          </cell>
          <cell r="R40">
            <v>23474</v>
          </cell>
        </row>
        <row r="41">
          <cell r="B41">
            <v>8003347</v>
          </cell>
          <cell r="C41">
            <v>3347</v>
          </cell>
          <cell r="D41" t="str">
            <v>Shoscombe C of E Primary</v>
          </cell>
          <cell r="E41">
            <v>90</v>
          </cell>
          <cell r="F41">
            <v>105</v>
          </cell>
          <cell r="G41">
            <v>15</v>
          </cell>
          <cell r="H41">
            <v>370566.96246517583</v>
          </cell>
          <cell r="I41">
            <v>-381.45999999999981</v>
          </cell>
          <cell r="J41">
            <v>-117024</v>
          </cell>
          <cell r="K41">
            <v>-1851</v>
          </cell>
          <cell r="L41">
            <v>251310.50246517581</v>
          </cell>
          <cell r="M41">
            <v>2792.3389162797312</v>
          </cell>
          <cell r="N41">
            <v>2750.4538325355352</v>
          </cell>
          <cell r="O41">
            <v>426865.96743573667</v>
          </cell>
          <cell r="P41">
            <v>117024</v>
          </cell>
          <cell r="R41">
            <v>6209</v>
          </cell>
        </row>
        <row r="42">
          <cell r="B42">
            <v>8002158</v>
          </cell>
          <cell r="C42">
            <v>2158</v>
          </cell>
          <cell r="D42" t="str">
            <v>Roundhill Primary</v>
          </cell>
          <cell r="E42">
            <v>255</v>
          </cell>
          <cell r="F42">
            <v>262</v>
          </cell>
          <cell r="G42">
            <v>7</v>
          </cell>
          <cell r="H42">
            <v>1235232.7604878049</v>
          </cell>
          <cell r="I42">
            <v>-18449.68</v>
          </cell>
          <cell r="J42">
            <v>-234048</v>
          </cell>
          <cell r="K42">
            <v>-5244</v>
          </cell>
          <cell r="L42">
            <v>977491.08048780495</v>
          </cell>
          <cell r="M42">
            <v>3833.298354854137</v>
          </cell>
          <cell r="N42">
            <v>3775.7988795313249</v>
          </cell>
          <cell r="O42">
            <v>1435426.1569553567</v>
          </cell>
          <cell r="P42">
            <v>117024</v>
          </cell>
          <cell r="Q42">
            <v>81917</v>
          </cell>
          <cell r="R42">
            <v>15492</v>
          </cell>
        </row>
        <row r="43">
          <cell r="B43">
            <v>8003421</v>
          </cell>
          <cell r="C43">
            <v>3421</v>
          </cell>
          <cell r="D43" t="str">
            <v>St. Andrew's C of E Primary</v>
          </cell>
          <cell r="E43">
            <v>161</v>
          </cell>
          <cell r="F43">
            <v>180</v>
          </cell>
          <cell r="G43">
            <v>19</v>
          </cell>
          <cell r="H43">
            <v>690416.74544658838</v>
          </cell>
          <cell r="I43">
            <v>-2141.1799999999994</v>
          </cell>
          <cell r="J43">
            <v>-117024</v>
          </cell>
          <cell r="K43">
            <v>-3311</v>
          </cell>
          <cell r="L43">
            <v>567940.56544658833</v>
          </cell>
          <cell r="M43">
            <v>3527.5811518421633</v>
          </cell>
          <cell r="N43">
            <v>3474.6674345645306</v>
          </cell>
          <cell r="O43">
            <v>752071.38056360057</v>
          </cell>
          <cell r="P43">
            <v>117024</v>
          </cell>
          <cell r="R43">
            <v>10643</v>
          </cell>
        </row>
        <row r="44">
          <cell r="B44">
            <v>8003094</v>
          </cell>
          <cell r="C44">
            <v>3094</v>
          </cell>
          <cell r="D44" t="str">
            <v xml:space="preserve">St. John's C of E Primary (Keynsham) </v>
          </cell>
          <cell r="E44">
            <v>211</v>
          </cell>
          <cell r="F44">
            <v>239</v>
          </cell>
          <cell r="G44">
            <v>28</v>
          </cell>
          <cell r="H44">
            <v>706456.0250920048</v>
          </cell>
          <cell r="I44">
            <v>-13167.02</v>
          </cell>
          <cell r="J44">
            <v>-117024</v>
          </cell>
          <cell r="K44">
            <v>-4339</v>
          </cell>
          <cell r="L44">
            <v>571926.00509200478</v>
          </cell>
          <cell r="M44">
            <v>2710.5497871658995</v>
          </cell>
          <cell r="N44">
            <v>2669.891540358411</v>
          </cell>
          <cell r="O44">
            <v>783765.50000507862</v>
          </cell>
          <cell r="P44">
            <v>117024</v>
          </cell>
          <cell r="R44">
            <v>14132</v>
          </cell>
        </row>
        <row r="45">
          <cell r="B45">
            <v>8003445</v>
          </cell>
          <cell r="C45">
            <v>3445</v>
          </cell>
          <cell r="D45" t="str">
            <v>St. John's C of E Primary (Midsomer Norton)</v>
          </cell>
          <cell r="E45">
            <v>392</v>
          </cell>
          <cell r="F45">
            <v>410</v>
          </cell>
          <cell r="G45">
            <v>18</v>
          </cell>
          <cell r="H45">
            <v>1232041.7573726482</v>
          </cell>
          <cell r="I45">
            <v>-5488.5</v>
          </cell>
          <cell r="J45">
            <v>-117024</v>
          </cell>
          <cell r="K45">
            <v>-8061</v>
          </cell>
          <cell r="L45">
            <v>1101468.2573726482</v>
          </cell>
          <cell r="M45">
            <v>2809.8680035016537</v>
          </cell>
          <cell r="N45">
            <v>2767.7199834491289</v>
          </cell>
          <cell r="O45">
            <v>1275445.5195703413</v>
          </cell>
          <cell r="P45">
            <v>117024</v>
          </cell>
          <cell r="R45">
            <v>24243</v>
          </cell>
        </row>
        <row r="46">
          <cell r="B46">
            <v>8003424</v>
          </cell>
          <cell r="C46">
            <v>3424</v>
          </cell>
          <cell r="D46" t="str">
            <v>St. John's Catholic Primary</v>
          </cell>
          <cell r="E46">
            <v>319</v>
          </cell>
          <cell r="F46">
            <v>318</v>
          </cell>
          <cell r="G46">
            <v>-1</v>
          </cell>
          <cell r="H46">
            <v>1127076.6743567458</v>
          </cell>
          <cell r="I46">
            <v>-10238.279999999999</v>
          </cell>
          <cell r="J46">
            <v>-117024</v>
          </cell>
          <cell r="K46">
            <v>-6560</v>
          </cell>
          <cell r="L46">
            <v>993254.39435674576</v>
          </cell>
          <cell r="M46">
            <v>3113.65013904936</v>
          </cell>
          <cell r="N46">
            <v>3066.9453869636195</v>
          </cell>
          <cell r="O46">
            <v>1082136.3415940597</v>
          </cell>
          <cell r="P46">
            <v>117024</v>
          </cell>
          <cell r="R46">
            <v>18803</v>
          </cell>
        </row>
        <row r="47">
          <cell r="B47">
            <v>8003107</v>
          </cell>
          <cell r="C47">
            <v>3107</v>
          </cell>
          <cell r="D47" t="str">
            <v>St. Julian's C of E Primary</v>
          </cell>
          <cell r="E47">
            <v>96</v>
          </cell>
          <cell r="F47">
            <v>101</v>
          </cell>
          <cell r="G47">
            <v>5</v>
          </cell>
          <cell r="H47">
            <v>404495.07904210518</v>
          </cell>
          <cell r="I47">
            <v>-3962.8300000000004</v>
          </cell>
          <cell r="J47">
            <v>-117024</v>
          </cell>
          <cell r="K47">
            <v>-1974</v>
          </cell>
          <cell r="L47">
            <v>281534.24904210516</v>
          </cell>
          <cell r="M47">
            <v>2932.6484275219286</v>
          </cell>
          <cell r="N47">
            <v>2888.6587011090996</v>
          </cell>
          <cell r="O47">
            <v>401513.81958080526</v>
          </cell>
          <cell r="P47">
            <v>117024</v>
          </cell>
          <cell r="R47">
            <v>5972</v>
          </cell>
        </row>
        <row r="48">
          <cell r="B48">
            <v>8003448</v>
          </cell>
          <cell r="C48">
            <v>3448</v>
          </cell>
          <cell r="D48" t="str">
            <v>St. Keyna Primary</v>
          </cell>
          <cell r="E48">
            <v>206</v>
          </cell>
          <cell r="F48">
            <v>207</v>
          </cell>
          <cell r="G48">
            <v>1</v>
          </cell>
          <cell r="H48">
            <v>838384.47920272965</v>
          </cell>
          <cell r="I48">
            <v>-34209.64</v>
          </cell>
          <cell r="J48">
            <v>-117024</v>
          </cell>
          <cell r="K48">
            <v>-4236</v>
          </cell>
          <cell r="L48">
            <v>682914.83920272964</v>
          </cell>
          <cell r="M48">
            <v>3315.1205786540272</v>
          </cell>
          <cell r="N48">
            <v>3265.3937699742169</v>
          </cell>
          <cell r="O48">
            <v>806755.1400147361</v>
          </cell>
          <cell r="P48">
            <v>117024</v>
          </cell>
          <cell r="R48">
            <v>12240</v>
          </cell>
        </row>
        <row r="49">
          <cell r="B49">
            <v>8002000</v>
          </cell>
          <cell r="C49">
            <v>2000</v>
          </cell>
          <cell r="D49" t="str">
            <v>St. Martin's Garden Primary</v>
          </cell>
          <cell r="E49">
            <v>208</v>
          </cell>
          <cell r="F49">
            <v>215</v>
          </cell>
          <cell r="G49">
            <v>7</v>
          </cell>
          <cell r="H49">
            <v>1035694.0621769039</v>
          </cell>
          <cell r="I49">
            <v>-20304.28</v>
          </cell>
          <cell r="J49">
            <v>-117024</v>
          </cell>
          <cell r="K49">
            <v>-4277</v>
          </cell>
          <cell r="L49">
            <v>894088.78217690391</v>
          </cell>
          <cell r="M49">
            <v>4298.5037604658846</v>
          </cell>
          <cell r="N49">
            <v>4234.0262040588959</v>
          </cell>
          <cell r="O49">
            <v>923485.1786011681</v>
          </cell>
          <cell r="P49">
            <v>117024</v>
          </cell>
          <cell r="R49">
            <v>12713</v>
          </cell>
        </row>
        <row r="50">
          <cell r="B50">
            <v>8003105</v>
          </cell>
          <cell r="C50">
            <v>3105</v>
          </cell>
          <cell r="D50" t="str">
            <v xml:space="preserve">St. Mary's C of E Primary (Timsbury) </v>
          </cell>
          <cell r="E50">
            <v>176</v>
          </cell>
          <cell r="F50">
            <v>173</v>
          </cell>
          <cell r="G50">
            <v>-3</v>
          </cell>
          <cell r="H50">
            <v>626839.64455782308</v>
          </cell>
          <cell r="I50">
            <v>-13536.19</v>
          </cell>
          <cell r="J50">
            <v>-117024</v>
          </cell>
          <cell r="K50">
            <v>-3619</v>
          </cell>
          <cell r="L50">
            <v>492660.45455782313</v>
          </cell>
          <cell r="M50">
            <v>2799.2071281694498</v>
          </cell>
          <cell r="N50">
            <v>2757.2190212469081</v>
          </cell>
          <cell r="O50">
            <v>623781.68734693876</v>
          </cell>
          <cell r="P50">
            <v>117024</v>
          </cell>
          <cell r="R50">
            <v>10229</v>
          </cell>
        </row>
        <row r="51">
          <cell r="B51">
            <v>8003109</v>
          </cell>
          <cell r="C51">
            <v>3109</v>
          </cell>
          <cell r="D51" t="str">
            <v>St. Mary's C of E Primary (Writhlington)</v>
          </cell>
          <cell r="E51">
            <v>101</v>
          </cell>
          <cell r="F51">
            <v>112</v>
          </cell>
          <cell r="G51">
            <v>11</v>
          </cell>
          <cell r="H51">
            <v>451495.75151222752</v>
          </cell>
          <cell r="I51">
            <v>-11813.4</v>
          </cell>
          <cell r="J51">
            <v>-117024</v>
          </cell>
          <cell r="K51">
            <v>-2077</v>
          </cell>
          <cell r="L51">
            <v>320581.3515122275</v>
          </cell>
          <cell r="M51">
            <v>3174.0727872497773</v>
          </cell>
          <cell r="N51">
            <v>3126.4616954410308</v>
          </cell>
          <cell r="O51">
            <v>503907.4763666818</v>
          </cell>
          <cell r="P51">
            <v>117024</v>
          </cell>
          <cell r="R51">
            <v>6622</v>
          </cell>
        </row>
        <row r="52">
          <cell r="B52">
            <v>8003425</v>
          </cell>
          <cell r="C52">
            <v>3425</v>
          </cell>
          <cell r="D52" t="str">
            <v xml:space="preserve">St. Mary's Catholic Primary </v>
          </cell>
          <cell r="E52">
            <v>208</v>
          </cell>
          <cell r="F52">
            <v>200</v>
          </cell>
          <cell r="G52">
            <v>-8</v>
          </cell>
          <cell r="H52">
            <v>704041.90433132532</v>
          </cell>
          <cell r="I52">
            <v>-2904.130000000001</v>
          </cell>
          <cell r="J52">
            <v>-117024</v>
          </cell>
          <cell r="K52">
            <v>-4277</v>
          </cell>
          <cell r="L52">
            <v>579836.77433132532</v>
          </cell>
          <cell r="M52">
            <v>2787.6767996698331</v>
          </cell>
          <cell r="N52">
            <v>2745.8616476747857</v>
          </cell>
          <cell r="O52">
            <v>695603.47644982697</v>
          </cell>
          <cell r="P52">
            <v>117024</v>
          </cell>
          <cell r="R52">
            <v>11826</v>
          </cell>
        </row>
        <row r="53">
          <cell r="B53">
            <v>8003035</v>
          </cell>
          <cell r="C53">
            <v>3035</v>
          </cell>
          <cell r="D53" t="str">
            <v xml:space="preserve">St. Michael's C of E Junior </v>
          </cell>
          <cell r="E53">
            <v>163</v>
          </cell>
          <cell r="F53">
            <v>153</v>
          </cell>
          <cell r="G53">
            <v>-10</v>
          </cell>
          <cell r="H53">
            <v>795900.09284356236</v>
          </cell>
          <cell r="I53">
            <v>-10952.01</v>
          </cell>
          <cell r="J53">
            <v>-117024</v>
          </cell>
          <cell r="K53">
            <v>-3352</v>
          </cell>
          <cell r="L53">
            <v>664572.08284356236</v>
          </cell>
          <cell r="M53">
            <v>4077.1293425985423</v>
          </cell>
          <cell r="N53">
            <v>4015.9724024595639</v>
          </cell>
          <cell r="O53">
            <v>835733.35231212003</v>
          </cell>
          <cell r="P53">
            <v>117024</v>
          </cell>
          <cell r="R53">
            <v>9047</v>
          </cell>
        </row>
        <row r="54">
          <cell r="B54">
            <v>8003446</v>
          </cell>
          <cell r="C54">
            <v>3446</v>
          </cell>
          <cell r="D54" t="str">
            <v xml:space="preserve">St. Nicholas' C of E Primary </v>
          </cell>
          <cell r="E54">
            <v>220</v>
          </cell>
          <cell r="F54">
            <v>229</v>
          </cell>
          <cell r="G54">
            <v>9</v>
          </cell>
          <cell r="H54">
            <v>799641.68667168485</v>
          </cell>
          <cell r="I54">
            <v>-32240.74</v>
          </cell>
          <cell r="J54">
            <v>-117024</v>
          </cell>
          <cell r="K54">
            <v>-4524</v>
          </cell>
          <cell r="L54">
            <v>645852.94667168485</v>
          </cell>
          <cell r="M54">
            <v>2935.6952121440222</v>
          </cell>
          <cell r="N54">
            <v>2891.6597839618616</v>
          </cell>
          <cell r="O54">
            <v>862212.39419436513</v>
          </cell>
          <cell r="P54">
            <v>117024</v>
          </cell>
          <cell r="R54">
            <v>13541</v>
          </cell>
        </row>
        <row r="55">
          <cell r="B55">
            <v>8003032</v>
          </cell>
          <cell r="C55">
            <v>3032</v>
          </cell>
          <cell r="D55" t="str">
            <v xml:space="preserve">St. Philip's C of E Primary </v>
          </cell>
          <cell r="E55">
            <v>279</v>
          </cell>
          <cell r="F55">
            <v>279</v>
          </cell>
          <cell r="G55">
            <v>0</v>
          </cell>
          <cell r="H55">
            <v>998542.02161074511</v>
          </cell>
          <cell r="I55">
            <v>-18105.98</v>
          </cell>
          <cell r="J55">
            <v>-117024</v>
          </cell>
          <cell r="K55">
            <v>-5738</v>
          </cell>
          <cell r="L55">
            <v>857674.04161074513</v>
          </cell>
          <cell r="M55">
            <v>3074.1005075653948</v>
          </cell>
          <cell r="N55">
            <v>3027.9889999519137</v>
          </cell>
          <cell r="O55">
            <v>1000391.1195474138</v>
          </cell>
          <cell r="P55">
            <v>117024</v>
          </cell>
          <cell r="R55">
            <v>16497</v>
          </cell>
        </row>
        <row r="56">
          <cell r="B56">
            <v>8003034</v>
          </cell>
          <cell r="C56">
            <v>3034</v>
          </cell>
          <cell r="D56" t="str">
            <v>St. Saviour's C of E Infant</v>
          </cell>
          <cell r="E56">
            <v>174</v>
          </cell>
          <cell r="F56">
            <v>190</v>
          </cell>
          <cell r="G56">
            <v>16</v>
          </cell>
          <cell r="H56">
            <v>670418.07644264144</v>
          </cell>
          <cell r="I56">
            <v>-9475.33</v>
          </cell>
          <cell r="J56">
            <v>-117024</v>
          </cell>
          <cell r="K56">
            <v>-3578</v>
          </cell>
          <cell r="L56">
            <v>540340.74644264148</v>
          </cell>
          <cell r="M56">
            <v>3105.4065887508132</v>
          </cell>
          <cell r="N56">
            <v>3058.8254899195508</v>
          </cell>
          <cell r="O56">
            <v>689984.88694545452</v>
          </cell>
          <cell r="P56">
            <v>117024</v>
          </cell>
          <cell r="R56">
            <v>11235</v>
          </cell>
        </row>
        <row r="57">
          <cell r="B57">
            <v>8003033</v>
          </cell>
          <cell r="C57">
            <v>3033</v>
          </cell>
          <cell r="D57" t="str">
            <v xml:space="preserve">St. Saviours C of E Junior </v>
          </cell>
          <cell r="E57">
            <v>228</v>
          </cell>
          <cell r="F57">
            <v>234</v>
          </cell>
          <cell r="G57">
            <v>6</v>
          </cell>
          <cell r="H57">
            <v>815905.67791080626</v>
          </cell>
          <cell r="I57">
            <v>-11444.23</v>
          </cell>
          <cell r="J57">
            <v>-117024</v>
          </cell>
          <cell r="K57">
            <v>-4689</v>
          </cell>
          <cell r="L57">
            <v>682748.44791080628</v>
          </cell>
          <cell r="M57">
            <v>2994.5107364509049</v>
          </cell>
          <cell r="N57">
            <v>2949.5930754041415</v>
          </cell>
          <cell r="O57">
            <v>806773.76740011596</v>
          </cell>
          <cell r="P57">
            <v>117024</v>
          </cell>
          <cell r="R57">
            <v>13836</v>
          </cell>
        </row>
        <row r="58">
          <cell r="B58">
            <v>8003422</v>
          </cell>
          <cell r="C58">
            <v>3422</v>
          </cell>
          <cell r="D58" t="str">
            <v>St. Stephen's C of E Primary</v>
          </cell>
          <cell r="E58">
            <v>416</v>
          </cell>
          <cell r="F58">
            <v>413</v>
          </cell>
          <cell r="G58">
            <v>-3</v>
          </cell>
          <cell r="H58">
            <v>1282161.3643190206</v>
          </cell>
          <cell r="I58">
            <v>-2830.29</v>
          </cell>
          <cell r="J58">
            <v>-117024</v>
          </cell>
          <cell r="K58">
            <v>-8555</v>
          </cell>
          <cell r="L58">
            <v>1153752.0743190206</v>
          </cell>
          <cell r="M58">
            <v>2773.4424863437994</v>
          </cell>
          <cell r="N58">
            <v>2731.8408490486422</v>
          </cell>
          <cell r="O58">
            <v>1251659.6071045864</v>
          </cell>
          <cell r="P58">
            <v>117024</v>
          </cell>
          <cell r="R58">
            <v>24420</v>
          </cell>
        </row>
        <row r="59">
          <cell r="B59">
            <v>8002248</v>
          </cell>
          <cell r="C59">
            <v>2248</v>
          </cell>
          <cell r="D59" t="str">
            <v>Stanton Drew Primary</v>
          </cell>
          <cell r="E59">
            <v>53</v>
          </cell>
          <cell r="F59">
            <v>57</v>
          </cell>
          <cell r="G59">
            <v>4</v>
          </cell>
          <cell r="H59">
            <v>270010.2241052551</v>
          </cell>
          <cell r="I59">
            <v>-2434.9900000000002</v>
          </cell>
          <cell r="J59">
            <v>-117024</v>
          </cell>
          <cell r="K59">
            <v>-1090</v>
          </cell>
          <cell r="L59">
            <v>149461.23410525511</v>
          </cell>
          <cell r="M59">
            <v>2820.0232850048133</v>
          </cell>
          <cell r="N59">
            <v>2777.722935729741</v>
          </cell>
          <cell r="O59">
            <v>288797.97223404254</v>
          </cell>
          <cell r="P59">
            <v>117024</v>
          </cell>
          <cell r="R59">
            <v>3370</v>
          </cell>
        </row>
        <row r="60">
          <cell r="B60">
            <v>8003103</v>
          </cell>
          <cell r="C60">
            <v>3103</v>
          </cell>
          <cell r="D60" t="str">
            <v>Swainswick C of E Primary</v>
          </cell>
          <cell r="E60">
            <v>62</v>
          </cell>
          <cell r="F60">
            <v>75</v>
          </cell>
          <cell r="G60">
            <v>13</v>
          </cell>
          <cell r="H60">
            <v>311867.84855993791</v>
          </cell>
          <cell r="I60">
            <v>-2148.52</v>
          </cell>
          <cell r="J60">
            <v>-117024</v>
          </cell>
          <cell r="K60">
            <v>-1275</v>
          </cell>
          <cell r="L60">
            <v>191420.32855993789</v>
          </cell>
          <cell r="M60">
            <v>3087.4246541925468</v>
          </cell>
          <cell r="N60">
            <v>3041.1132843796586</v>
          </cell>
          <cell r="O60">
            <v>331892.35978515627</v>
          </cell>
          <cell r="P60">
            <v>117024</v>
          </cell>
          <cell r="R60">
            <v>4435</v>
          </cell>
        </row>
        <row r="61">
          <cell r="B61">
            <v>8002160</v>
          </cell>
          <cell r="C61">
            <v>2160</v>
          </cell>
          <cell r="D61" t="str">
            <v xml:space="preserve">Twerton Infant </v>
          </cell>
          <cell r="E61">
            <v>135</v>
          </cell>
          <cell r="F61">
            <v>138</v>
          </cell>
          <cell r="G61">
            <v>3</v>
          </cell>
          <cell r="H61">
            <v>693316.90535315708</v>
          </cell>
          <cell r="I61">
            <v>-9475.33</v>
          </cell>
          <cell r="J61">
            <v>-117024</v>
          </cell>
          <cell r="K61">
            <v>-2776</v>
          </cell>
          <cell r="L61">
            <v>564041.57535315712</v>
          </cell>
          <cell r="M61">
            <v>4178.0857433567198</v>
          </cell>
          <cell r="N61">
            <v>4115.4144572063688</v>
          </cell>
          <cell r="O61">
            <v>806933.72780303028</v>
          </cell>
          <cell r="P61">
            <v>117024</v>
          </cell>
          <cell r="R61">
            <v>8160</v>
          </cell>
        </row>
        <row r="62">
          <cell r="B62">
            <v>8003106</v>
          </cell>
          <cell r="C62">
            <v>3106</v>
          </cell>
          <cell r="D62" t="str">
            <v xml:space="preserve">Ubley C of E Primary </v>
          </cell>
          <cell r="E62">
            <v>68</v>
          </cell>
          <cell r="F62">
            <v>74</v>
          </cell>
          <cell r="G62">
            <v>6</v>
          </cell>
          <cell r="H62">
            <v>319065.20345454547</v>
          </cell>
          <cell r="I62">
            <v>-3342.15</v>
          </cell>
          <cell r="J62">
            <v>-117024</v>
          </cell>
          <cell r="K62">
            <v>-1398</v>
          </cell>
          <cell r="L62">
            <v>197301.05345454544</v>
          </cell>
          <cell r="M62">
            <v>2901.4860802139037</v>
          </cell>
          <cell r="N62">
            <v>2857.9637890106951</v>
          </cell>
          <cell r="O62">
            <v>330217.64271186444</v>
          </cell>
          <cell r="P62">
            <v>117024</v>
          </cell>
          <cell r="R62">
            <v>4376</v>
          </cell>
        </row>
        <row r="63">
          <cell r="B63">
            <v>8002249</v>
          </cell>
          <cell r="C63">
            <v>2249</v>
          </cell>
          <cell r="D63" t="str">
            <v xml:space="preserve">Welton Primary </v>
          </cell>
          <cell r="E63">
            <v>188</v>
          </cell>
          <cell r="F63">
            <v>182</v>
          </cell>
          <cell r="G63">
            <v>-6</v>
          </cell>
          <cell r="H63">
            <v>690209.28472344484</v>
          </cell>
          <cell r="I63">
            <v>-10459.780000000001</v>
          </cell>
          <cell r="J63">
            <v>-117024</v>
          </cell>
          <cell r="K63">
            <v>-3866</v>
          </cell>
          <cell r="L63">
            <v>558859.50472344481</v>
          </cell>
          <cell r="M63">
            <v>2972.6569400183234</v>
          </cell>
          <cell r="N63">
            <v>2928.0670859180486</v>
          </cell>
          <cell r="O63">
            <v>662147.29716066481</v>
          </cell>
          <cell r="P63">
            <v>117024</v>
          </cell>
          <cell r="R63">
            <v>10762</v>
          </cell>
        </row>
        <row r="64">
          <cell r="B64">
            <v>8002250</v>
          </cell>
          <cell r="C64">
            <v>2250</v>
          </cell>
          <cell r="D64" t="str">
            <v xml:space="preserve">Westfield Primary </v>
          </cell>
          <cell r="E64">
            <v>331</v>
          </cell>
          <cell r="F64">
            <v>357</v>
          </cell>
          <cell r="G64">
            <v>26</v>
          </cell>
          <cell r="H64">
            <v>1108419.5833043284</v>
          </cell>
          <cell r="I64">
            <v>-27072.37</v>
          </cell>
          <cell r="J64">
            <v>-117024</v>
          </cell>
          <cell r="K64">
            <v>-6807</v>
          </cell>
          <cell r="L64">
            <v>957516.21330432827</v>
          </cell>
          <cell r="M64">
            <v>2892.7982275055233</v>
          </cell>
          <cell r="N64">
            <v>2849.4062540929403</v>
          </cell>
          <cell r="O64">
            <v>1187734.6904166788</v>
          </cell>
          <cell r="P64">
            <v>117024</v>
          </cell>
          <cell r="R64">
            <v>21109</v>
          </cell>
        </row>
        <row r="65">
          <cell r="B65">
            <v>8003125</v>
          </cell>
          <cell r="C65">
            <v>3125</v>
          </cell>
          <cell r="D65" t="str">
            <v xml:space="preserve">Weston All Saints C of E Primary </v>
          </cell>
          <cell r="E65">
            <v>526</v>
          </cell>
          <cell r="F65">
            <v>558</v>
          </cell>
          <cell r="G65">
            <v>32</v>
          </cell>
          <cell r="H65">
            <v>1763517.7501121992</v>
          </cell>
          <cell r="I65">
            <v>-67396.709999999992</v>
          </cell>
          <cell r="J65">
            <v>-117024</v>
          </cell>
          <cell r="K65">
            <v>-10817</v>
          </cell>
          <cell r="L65">
            <v>1568280.0401121993</v>
          </cell>
          <cell r="M65">
            <v>2981.5209888064624</v>
          </cell>
          <cell r="N65">
            <v>2936.7981739743655</v>
          </cell>
          <cell r="O65">
            <v>1791084.3363194428</v>
          </cell>
          <cell r="P65">
            <v>117024</v>
          </cell>
          <cell r="R65">
            <v>32994</v>
          </cell>
        </row>
        <row r="66">
          <cell r="B66">
            <v>8002251</v>
          </cell>
          <cell r="C66">
            <v>2251</v>
          </cell>
          <cell r="D66" t="str">
            <v xml:space="preserve">Whitchurch Primary </v>
          </cell>
          <cell r="E66">
            <v>203</v>
          </cell>
          <cell r="F66">
            <v>200</v>
          </cell>
          <cell r="G66">
            <v>-3</v>
          </cell>
          <cell r="H66">
            <v>737941.5902777568</v>
          </cell>
          <cell r="I66">
            <v>-10705.89</v>
          </cell>
          <cell r="J66">
            <v>-117024</v>
          </cell>
          <cell r="K66">
            <v>-4175</v>
          </cell>
          <cell r="L66">
            <v>606036.70027775678</v>
          </cell>
          <cell r="M66">
            <v>2985.4024644224473</v>
          </cell>
          <cell r="N66">
            <v>2940.6214274561107</v>
          </cell>
          <cell r="O66">
            <v>880986.63605915266</v>
          </cell>
          <cell r="P66">
            <v>117024</v>
          </cell>
          <cell r="R66">
            <v>11826</v>
          </cell>
        </row>
        <row r="67">
          <cell r="B67">
            <v>8003423</v>
          </cell>
          <cell r="C67">
            <v>3423</v>
          </cell>
          <cell r="D67" t="str">
            <v>Widcombe C of E Junior</v>
          </cell>
          <cell r="E67">
            <v>240</v>
          </cell>
          <cell r="F67">
            <v>238</v>
          </cell>
          <cell r="G67">
            <v>-2</v>
          </cell>
          <cell r="H67">
            <v>795844.99909090891</v>
          </cell>
          <cell r="I67">
            <v>-4085.4700000000007</v>
          </cell>
          <cell r="J67">
            <v>-117024</v>
          </cell>
          <cell r="K67">
            <v>-4936</v>
          </cell>
          <cell r="L67">
            <v>669799.52909090894</v>
          </cell>
          <cell r="M67">
            <v>2790.8313712121208</v>
          </cell>
          <cell r="N67">
            <v>2748.9689006439389</v>
          </cell>
          <cell r="O67">
            <v>821769.3705520262</v>
          </cell>
          <cell r="P67">
            <v>117024</v>
          </cell>
          <cell r="R67">
            <v>14073</v>
          </cell>
        </row>
        <row r="68">
          <cell r="B68">
            <v>8002162</v>
          </cell>
          <cell r="C68">
            <v>2162</v>
          </cell>
          <cell r="D68" t="str">
            <v xml:space="preserve">Widcombe Infant </v>
          </cell>
          <cell r="E68">
            <v>180</v>
          </cell>
          <cell r="F68">
            <v>179</v>
          </cell>
          <cell r="G68">
            <v>-1</v>
          </cell>
          <cell r="H68">
            <v>653648.75511520251</v>
          </cell>
          <cell r="I68">
            <v>-11075.06</v>
          </cell>
          <cell r="J68">
            <v>-117024</v>
          </cell>
          <cell r="K68">
            <v>-3702</v>
          </cell>
          <cell r="L68">
            <v>521847.69511520246</v>
          </cell>
          <cell r="M68">
            <v>2899.1538617511246</v>
          </cell>
          <cell r="N68">
            <v>2855.6665538248576</v>
          </cell>
          <cell r="O68">
            <v>675344.55768244143</v>
          </cell>
          <cell r="P68">
            <v>117024</v>
          </cell>
          <cell r="R68">
            <v>10584</v>
          </cell>
        </row>
        <row r="69">
          <cell r="B69">
            <v>8003447</v>
          </cell>
          <cell r="C69">
            <v>3447</v>
          </cell>
          <cell r="D69" t="str">
            <v>Academy of Trinity</v>
          </cell>
          <cell r="E69">
            <v>209</v>
          </cell>
          <cell r="F69">
            <v>205</v>
          </cell>
          <cell r="G69">
            <v>-4</v>
          </cell>
          <cell r="H69">
            <v>957631.41052729334</v>
          </cell>
          <cell r="I69">
            <v>-4897.6399999999985</v>
          </cell>
          <cell r="J69">
            <v>-117024</v>
          </cell>
          <cell r="K69">
            <v>-4298</v>
          </cell>
          <cell r="L69">
            <v>831411.77052729332</v>
          </cell>
          <cell r="M69">
            <v>3978.0467489344178</v>
          </cell>
          <cell r="N69">
            <v>3918.3760477004016</v>
          </cell>
          <cell r="O69">
            <v>728878.73864451831</v>
          </cell>
          <cell r="P69">
            <v>117024</v>
          </cell>
          <cell r="R69">
            <v>12121</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topLeftCell="D1" zoomScale="60" zoomScaleNormal="60" workbookViewId="0">
      <selection activeCell="O2" sqref="O2"/>
    </sheetView>
  </sheetViews>
  <sheetFormatPr defaultRowHeight="12.75" x14ac:dyDescent="0.2"/>
  <cols>
    <col min="1" max="2" width="9.28515625" hidden="1" customWidth="1"/>
    <col min="3" max="3" width="0" hidden="1" customWidth="1"/>
    <col min="4" max="4" width="54.5703125" bestFit="1" customWidth="1"/>
    <col min="6" max="6" width="17.85546875" customWidth="1"/>
    <col min="7" max="7" width="13.42578125" hidden="1" customWidth="1"/>
    <col min="8" max="8" width="27.140625" customWidth="1"/>
    <col min="9" max="9" width="29" bestFit="1" customWidth="1"/>
    <col min="10" max="10" width="22.28515625" bestFit="1" customWidth="1"/>
    <col min="11" max="11" width="22.28515625" customWidth="1"/>
    <col min="12" max="12" width="11.7109375" bestFit="1" customWidth="1"/>
    <col min="13" max="13" width="10.85546875" bestFit="1" customWidth="1"/>
    <col min="14" max="14" width="9.85546875" bestFit="1" customWidth="1"/>
  </cols>
  <sheetData>
    <row r="1" spans="1:14" ht="32.450000000000003" customHeight="1" x14ac:dyDescent="0.4">
      <c r="D1" s="56" t="s">
        <v>108</v>
      </c>
    </row>
    <row r="2" spans="1:14" ht="81.599999999999994" customHeight="1" thickBot="1" x14ac:dyDescent="0.25"/>
    <row r="3" spans="1:14" s="11" customFormat="1" ht="123.75" customHeight="1" thickBot="1" x14ac:dyDescent="0.25">
      <c r="A3" s="9"/>
      <c r="B3" s="9"/>
      <c r="C3" s="9"/>
      <c r="D3" s="55" t="s">
        <v>107</v>
      </c>
      <c r="E3" s="9"/>
      <c r="F3" s="9"/>
      <c r="G3" s="9"/>
      <c r="H3" s="10" t="s">
        <v>81</v>
      </c>
      <c r="I3" s="88" t="s">
        <v>82</v>
      </c>
      <c r="J3" s="89"/>
      <c r="K3" s="34"/>
      <c r="L3" s="90" t="s">
        <v>83</v>
      </c>
      <c r="M3" s="91"/>
      <c r="N3" s="10"/>
    </row>
    <row r="4" spans="1:14" s="8" customFormat="1" ht="15.75" x14ac:dyDescent="0.2">
      <c r="A4" s="12"/>
      <c r="B4" s="12"/>
      <c r="C4" s="12"/>
      <c r="D4" s="12"/>
      <c r="E4" s="12"/>
      <c r="F4" s="13"/>
      <c r="G4" s="13"/>
      <c r="H4" s="14" t="s">
        <v>84</v>
      </c>
      <c r="I4" s="92" t="s">
        <v>85</v>
      </c>
      <c r="J4" s="93"/>
      <c r="K4" s="35"/>
      <c r="L4" s="94" t="s">
        <v>86</v>
      </c>
      <c r="M4" s="95"/>
      <c r="N4" s="57"/>
    </row>
    <row r="5" spans="1:14" s="21" customFormat="1" ht="90" x14ac:dyDescent="0.2">
      <c r="A5" s="15" t="s">
        <v>87</v>
      </c>
      <c r="B5" s="15"/>
      <c r="C5" s="15" t="s">
        <v>88</v>
      </c>
      <c r="D5" s="15" t="s">
        <v>89</v>
      </c>
      <c r="E5" s="15" t="s">
        <v>90</v>
      </c>
      <c r="F5" s="16" t="s">
        <v>91</v>
      </c>
      <c r="G5" s="16"/>
      <c r="H5" s="17" t="s">
        <v>92</v>
      </c>
      <c r="I5" s="18" t="s">
        <v>93</v>
      </c>
      <c r="J5" s="54" t="s">
        <v>94</v>
      </c>
      <c r="K5" s="36" t="s">
        <v>106</v>
      </c>
      <c r="L5" s="19" t="s">
        <v>95</v>
      </c>
      <c r="M5" s="20" t="s">
        <v>94</v>
      </c>
      <c r="N5" s="58" t="s">
        <v>104</v>
      </c>
    </row>
    <row r="6" spans="1:14" s="21" customFormat="1" ht="15.75" thickBot="1" x14ac:dyDescent="0.25">
      <c r="A6" s="22"/>
      <c r="B6" s="23"/>
      <c r="C6" s="23"/>
      <c r="D6" s="22"/>
      <c r="E6" s="22"/>
      <c r="F6" s="24"/>
      <c r="G6" s="24"/>
      <c r="H6" s="25" t="s">
        <v>96</v>
      </c>
      <c r="I6" s="26" t="s">
        <v>97</v>
      </c>
      <c r="J6" s="27" t="s">
        <v>98</v>
      </c>
      <c r="K6" s="37"/>
      <c r="L6" s="28" t="s">
        <v>99</v>
      </c>
      <c r="M6" s="29" t="s">
        <v>100</v>
      </c>
      <c r="N6" s="59"/>
    </row>
    <row r="10" spans="1:14" s="8" customFormat="1" ht="15" x14ac:dyDescent="0.2">
      <c r="A10" s="60">
        <v>8002236</v>
      </c>
      <c r="B10" s="61"/>
      <c r="C10" s="62">
        <v>109060</v>
      </c>
      <c r="D10" s="63" t="s">
        <v>10</v>
      </c>
      <c r="E10" s="63" t="s">
        <v>1</v>
      </c>
      <c r="F10" s="64" t="s">
        <v>2</v>
      </c>
      <c r="G10" s="65">
        <f>VLOOKUP(A10,'[1]merge data'!$B$10:$S$70,18,FALSE)-VLOOKUP(A10,'[1]MFG  &amp; Maximum Gains'!$B$9:$R$69,17,FALSE)</f>
        <v>681064.25872436946</v>
      </c>
      <c r="H10" s="66">
        <v>681000</v>
      </c>
      <c r="I10" s="66">
        <v>749000</v>
      </c>
      <c r="J10" s="67">
        <v>9.9000000000000005E-2</v>
      </c>
      <c r="K10" s="68">
        <f t="shared" ref="K10:K41" si="0">I10-H10</f>
        <v>68000</v>
      </c>
      <c r="L10" s="69">
        <v>698000</v>
      </c>
      <c r="M10" s="67">
        <v>2.5000000000000001E-2</v>
      </c>
      <c r="N10" s="70">
        <f t="shared" ref="N10:N41" si="1">L10-H10</f>
        <v>17000</v>
      </c>
    </row>
    <row r="11" spans="1:14" s="8" customFormat="1" ht="15" x14ac:dyDescent="0.2">
      <c r="A11" s="71">
        <v>8003076</v>
      </c>
      <c r="B11" s="2"/>
      <c r="C11" s="1">
        <v>109184</v>
      </c>
      <c r="D11" s="3" t="s">
        <v>31</v>
      </c>
      <c r="E11" s="3" t="s">
        <v>1</v>
      </c>
      <c r="F11" s="4" t="s">
        <v>2</v>
      </c>
      <c r="G11" s="32">
        <f>VLOOKUP(A11,'[1]merge data'!$B$10:$S$70,18,FALSE)-VLOOKUP(A11,'[1]MFG  &amp; Maximum Gains'!$B$9:$R$69,17,FALSE)</f>
        <v>728011.94504553732</v>
      </c>
      <c r="H11" s="5">
        <v>728000</v>
      </c>
      <c r="I11" s="5">
        <v>784000</v>
      </c>
      <c r="J11" s="6">
        <v>7.6999999999999999E-2</v>
      </c>
      <c r="K11" s="38">
        <f t="shared" si="0"/>
        <v>56000</v>
      </c>
      <c r="L11" s="7">
        <v>746000</v>
      </c>
      <c r="M11" s="6">
        <v>2.5000000000000001E-2</v>
      </c>
      <c r="N11" s="72">
        <f t="shared" si="1"/>
        <v>18000</v>
      </c>
    </row>
    <row r="12" spans="1:14" s="8" customFormat="1" ht="15" x14ac:dyDescent="0.2">
      <c r="A12" s="71">
        <v>8003077</v>
      </c>
      <c r="B12" s="2"/>
      <c r="C12" s="1">
        <v>109185</v>
      </c>
      <c r="D12" s="3" t="s">
        <v>32</v>
      </c>
      <c r="E12" s="3" t="s">
        <v>1</v>
      </c>
      <c r="F12" s="4" t="s">
        <v>2</v>
      </c>
      <c r="G12" s="32">
        <f>VLOOKUP(A12,'[1]merge data'!$B$10:$S$70,18,FALSE)-VLOOKUP(A12,'[1]MFG  &amp; Maximum Gains'!$B$9:$R$69,17,FALSE)</f>
        <v>643985.04814542737</v>
      </c>
      <c r="H12" s="5">
        <v>644000</v>
      </c>
      <c r="I12" s="5">
        <v>693000</v>
      </c>
      <c r="J12" s="6">
        <v>7.5999999999999998E-2</v>
      </c>
      <c r="K12" s="38">
        <f t="shared" si="0"/>
        <v>49000</v>
      </c>
      <c r="L12" s="7">
        <v>659000</v>
      </c>
      <c r="M12" s="6">
        <v>2.4E-2</v>
      </c>
      <c r="N12" s="72">
        <f t="shared" si="1"/>
        <v>15000</v>
      </c>
    </row>
    <row r="13" spans="1:14" s="8" customFormat="1" ht="15" x14ac:dyDescent="0.2">
      <c r="A13" s="71">
        <v>8003420</v>
      </c>
      <c r="B13" s="2"/>
      <c r="C13" s="1">
        <v>109256</v>
      </c>
      <c r="D13" s="3" t="s">
        <v>51</v>
      </c>
      <c r="E13" s="3" t="s">
        <v>1</v>
      </c>
      <c r="F13" s="4" t="s">
        <v>2</v>
      </c>
      <c r="G13" s="32">
        <f>VLOOKUP(A13,'[1]merge data'!$B$10:$S$70,18,FALSE)-VLOOKUP(A13,'[1]MFG  &amp; Maximum Gains'!$B$9:$R$69,17,FALSE)</f>
        <v>721113.7232467779</v>
      </c>
      <c r="H13" s="5">
        <v>721000</v>
      </c>
      <c r="I13" s="5">
        <v>768000</v>
      </c>
      <c r="J13" s="6">
        <v>6.5000000000000002E-2</v>
      </c>
      <c r="K13" s="38">
        <f t="shared" si="0"/>
        <v>47000</v>
      </c>
      <c r="L13" s="7">
        <v>739000</v>
      </c>
      <c r="M13" s="6">
        <v>2.5000000000000001E-2</v>
      </c>
      <c r="N13" s="72">
        <f t="shared" si="1"/>
        <v>18000</v>
      </c>
    </row>
    <row r="14" spans="1:14" s="8" customFormat="1" ht="15" x14ac:dyDescent="0.2">
      <c r="A14" s="71">
        <v>8002237</v>
      </c>
      <c r="B14" s="2"/>
      <c r="C14" s="1">
        <v>109061</v>
      </c>
      <c r="D14" s="3" t="s">
        <v>11</v>
      </c>
      <c r="E14" s="3" t="s">
        <v>1</v>
      </c>
      <c r="F14" s="4" t="s">
        <v>2</v>
      </c>
      <c r="G14" s="32">
        <f>VLOOKUP(A14,'[1]merge data'!$B$10:$S$70,18,FALSE)-VLOOKUP(A14,'[1]MFG  &amp; Maximum Gains'!$B$9:$R$69,17,FALSE)</f>
        <v>504133.54358540452</v>
      </c>
      <c r="H14" s="5">
        <v>504000</v>
      </c>
      <c r="I14" s="5">
        <v>549000</v>
      </c>
      <c r="J14" s="6">
        <v>8.8999999999999996E-2</v>
      </c>
      <c r="K14" s="38">
        <f t="shared" si="0"/>
        <v>45000</v>
      </c>
      <c r="L14" s="7">
        <v>516000</v>
      </c>
      <c r="M14" s="6">
        <v>2.3E-2</v>
      </c>
      <c r="N14" s="72">
        <f t="shared" si="1"/>
        <v>12000</v>
      </c>
    </row>
    <row r="15" spans="1:14" s="8" customFormat="1" ht="15" x14ac:dyDescent="0.2">
      <c r="A15" s="71">
        <v>8003078</v>
      </c>
      <c r="B15" s="2"/>
      <c r="C15" s="1">
        <v>109186</v>
      </c>
      <c r="D15" s="3" t="s">
        <v>33</v>
      </c>
      <c r="E15" s="3" t="s">
        <v>1</v>
      </c>
      <c r="F15" s="4" t="s">
        <v>2</v>
      </c>
      <c r="G15" s="32">
        <f>VLOOKUP(A15,'[1]merge data'!$B$10:$S$70,18,FALSE)-VLOOKUP(A15,'[1]MFG  &amp; Maximum Gains'!$B$9:$R$69,17,FALSE)</f>
        <v>423131.76563547872</v>
      </c>
      <c r="H15" s="5">
        <v>423000</v>
      </c>
      <c r="I15" s="5">
        <v>462000</v>
      </c>
      <c r="J15" s="6">
        <v>9.0999999999999998E-2</v>
      </c>
      <c r="K15" s="38">
        <f t="shared" si="0"/>
        <v>39000</v>
      </c>
      <c r="L15" s="7">
        <v>432000</v>
      </c>
      <c r="M15" s="6">
        <v>2.1000000000000001E-2</v>
      </c>
      <c r="N15" s="72">
        <f t="shared" si="1"/>
        <v>9000</v>
      </c>
    </row>
    <row r="16" spans="1:14" s="8" customFormat="1" ht="15" x14ac:dyDescent="0.2">
      <c r="A16" s="73">
        <v>8003079</v>
      </c>
      <c r="B16" s="39"/>
      <c r="C16" s="39">
        <v>109187</v>
      </c>
      <c r="D16" s="40" t="s">
        <v>34</v>
      </c>
      <c r="E16" s="40" t="s">
        <v>1</v>
      </c>
      <c r="F16" s="41" t="s">
        <v>2</v>
      </c>
      <c r="G16" s="42">
        <f>VLOOKUP(A16,'[1]merge data'!$B$10:$S$70,18,FALSE)-VLOOKUP(A16,'[1]MFG  &amp; Maximum Gains'!$B$9:$R$69,17,FALSE)</f>
        <v>230446.60539612995</v>
      </c>
      <c r="H16" s="43">
        <v>230000</v>
      </c>
      <c r="I16" s="43">
        <v>227000</v>
      </c>
      <c r="J16" s="44">
        <v>-1.4999999999999999E-2</v>
      </c>
      <c r="K16" s="45">
        <f t="shared" si="0"/>
        <v>-3000</v>
      </c>
      <c r="L16" s="46">
        <v>229000</v>
      </c>
      <c r="M16" s="44">
        <v>-7.0000000000000001E-3</v>
      </c>
      <c r="N16" s="74">
        <f t="shared" si="1"/>
        <v>-1000</v>
      </c>
    </row>
    <row r="17" spans="1:14" s="8" customFormat="1" ht="15" x14ac:dyDescent="0.2">
      <c r="A17" s="71">
        <v>8002260</v>
      </c>
      <c r="B17" s="2"/>
      <c r="C17" s="1">
        <v>109081</v>
      </c>
      <c r="D17" s="3" t="s">
        <v>24</v>
      </c>
      <c r="E17" s="3" t="s">
        <v>1</v>
      </c>
      <c r="F17" s="4" t="s">
        <v>2</v>
      </c>
      <c r="G17" s="32">
        <f>VLOOKUP(A17,'[1]merge data'!$B$10:$S$70,18,FALSE)-VLOOKUP(A17,'[1]MFG  &amp; Maximum Gains'!$B$9:$R$69,17,FALSE)</f>
        <v>927160.20890035771</v>
      </c>
      <c r="H17" s="5">
        <v>927000</v>
      </c>
      <c r="I17" s="5">
        <v>1047000</v>
      </c>
      <c r="J17" s="6">
        <v>0.13</v>
      </c>
      <c r="K17" s="38">
        <f t="shared" si="0"/>
        <v>120000</v>
      </c>
      <c r="L17" s="7">
        <v>952000</v>
      </c>
      <c r="M17" s="6">
        <v>2.5999999999999999E-2</v>
      </c>
      <c r="N17" s="72">
        <f t="shared" si="1"/>
        <v>25000</v>
      </c>
    </row>
    <row r="18" spans="1:14" s="8" customFormat="1" ht="15" x14ac:dyDescent="0.2">
      <c r="A18" s="71">
        <v>8002258</v>
      </c>
      <c r="B18" s="2"/>
      <c r="C18" s="1">
        <v>109079</v>
      </c>
      <c r="D18" s="3" t="s">
        <v>22</v>
      </c>
      <c r="E18" s="3" t="s">
        <v>1</v>
      </c>
      <c r="F18" s="4" t="s">
        <v>2</v>
      </c>
      <c r="G18" s="32">
        <f>VLOOKUP(A18,'[1]merge data'!$B$10:$S$70,18,FALSE)-VLOOKUP(A18,'[1]MFG  &amp; Maximum Gains'!$B$9:$R$69,17,FALSE)</f>
        <v>627051.14466666663</v>
      </c>
      <c r="H18" s="5">
        <v>627000</v>
      </c>
      <c r="I18" s="5">
        <v>685000</v>
      </c>
      <c r="J18" s="6">
        <v>9.2999999999999999E-2</v>
      </c>
      <c r="K18" s="38">
        <f t="shared" si="0"/>
        <v>58000</v>
      </c>
      <c r="L18" s="7">
        <v>642000</v>
      </c>
      <c r="M18" s="6">
        <v>2.4E-2</v>
      </c>
      <c r="N18" s="72">
        <f t="shared" si="1"/>
        <v>15000</v>
      </c>
    </row>
    <row r="19" spans="1:14" s="8" customFormat="1" ht="15" x14ac:dyDescent="0.2">
      <c r="A19" s="71">
        <v>8002242</v>
      </c>
      <c r="B19" s="2"/>
      <c r="C19" s="1">
        <v>109065</v>
      </c>
      <c r="D19" s="3" t="s">
        <v>14</v>
      </c>
      <c r="E19" s="3" t="s">
        <v>1</v>
      </c>
      <c r="F19" s="4" t="s">
        <v>2</v>
      </c>
      <c r="G19" s="32">
        <f>VLOOKUP(A19,'[1]merge data'!$B$10:$S$70,18,FALSE)-VLOOKUP(A19,'[1]MFG  &amp; Maximum Gains'!$B$9:$R$69,17,FALSE)</f>
        <v>864286.7362199208</v>
      </c>
      <c r="H19" s="5">
        <v>864000</v>
      </c>
      <c r="I19" s="5">
        <v>956000</v>
      </c>
      <c r="J19" s="6">
        <v>0.106</v>
      </c>
      <c r="K19" s="38">
        <f t="shared" si="0"/>
        <v>92000</v>
      </c>
      <c r="L19" s="7">
        <v>887000</v>
      </c>
      <c r="M19" s="6">
        <v>2.5999999999999999E-2</v>
      </c>
      <c r="N19" s="72">
        <f t="shared" si="1"/>
        <v>23000</v>
      </c>
    </row>
    <row r="20" spans="1:14" s="8" customFormat="1" ht="15" x14ac:dyDescent="0.2">
      <c r="A20" s="71">
        <v>8002238</v>
      </c>
      <c r="B20" s="2"/>
      <c r="C20" s="1">
        <v>109062</v>
      </c>
      <c r="D20" s="3" t="s">
        <v>12</v>
      </c>
      <c r="E20" s="3" t="s">
        <v>1</v>
      </c>
      <c r="F20" s="4" t="s">
        <v>2</v>
      </c>
      <c r="G20" s="32">
        <f>VLOOKUP(A20,'[1]merge data'!$B$10:$S$70,18,FALSE)-VLOOKUP(A20,'[1]MFG  &amp; Maximum Gains'!$B$9:$R$69,17,FALSE)</f>
        <v>427147.28890580166</v>
      </c>
      <c r="H20" s="5">
        <v>427000</v>
      </c>
      <c r="I20" s="5">
        <v>457000</v>
      </c>
      <c r="J20" s="6">
        <v>7.0999999999999994E-2</v>
      </c>
      <c r="K20" s="38">
        <f t="shared" si="0"/>
        <v>30000</v>
      </c>
      <c r="L20" s="7">
        <v>436000</v>
      </c>
      <c r="M20" s="6">
        <v>2.1999999999999999E-2</v>
      </c>
      <c r="N20" s="72">
        <f t="shared" si="1"/>
        <v>9000</v>
      </c>
    </row>
    <row r="21" spans="1:14" s="8" customFormat="1" ht="15" x14ac:dyDescent="0.2">
      <c r="A21" s="71">
        <v>8003440</v>
      </c>
      <c r="B21" s="2"/>
      <c r="C21" s="1">
        <v>138617</v>
      </c>
      <c r="D21" s="3" t="s">
        <v>57</v>
      </c>
      <c r="E21" s="3" t="s">
        <v>1</v>
      </c>
      <c r="F21" s="4" t="s">
        <v>2</v>
      </c>
      <c r="G21" s="33">
        <f>VLOOKUP(A21,'[1]merge data'!$B$10:$S$70,18,FALSE)-VLOOKUP(A21,'[1]MFG  &amp; Maximum Gains'!$B$9:$R$69,17,FALSE)</f>
        <v>653242.4347506481</v>
      </c>
      <c r="H21" s="5">
        <v>658000</v>
      </c>
      <c r="I21" s="5">
        <v>697000</v>
      </c>
      <c r="J21" s="6">
        <v>0.06</v>
      </c>
      <c r="K21" s="38">
        <f t="shared" si="0"/>
        <v>39000</v>
      </c>
      <c r="L21" s="7">
        <v>674000</v>
      </c>
      <c r="M21" s="6">
        <v>2.5000000000000001E-2</v>
      </c>
      <c r="N21" s="72">
        <f t="shared" si="1"/>
        <v>16000</v>
      </c>
    </row>
    <row r="22" spans="1:14" s="8" customFormat="1" ht="15" x14ac:dyDescent="0.2">
      <c r="A22" s="71">
        <v>8002239</v>
      </c>
      <c r="B22" s="2"/>
      <c r="C22" s="1">
        <v>141767</v>
      </c>
      <c r="D22" s="3" t="s">
        <v>13</v>
      </c>
      <c r="E22" s="3" t="s">
        <v>1</v>
      </c>
      <c r="F22" s="4" t="s">
        <v>2</v>
      </c>
      <c r="G22" s="33">
        <f>VLOOKUP(A22,'[1]merge data'!$B$10:$S$70,18,FALSE)-VLOOKUP(A22,'[1]MFG  &amp; Maximum Gains'!$B$9:$R$69,17,FALSE)</f>
        <v>471465.93073968706</v>
      </c>
      <c r="H22" s="5">
        <v>478000</v>
      </c>
      <c r="I22" s="5">
        <v>522000</v>
      </c>
      <c r="J22" s="6">
        <v>9.1999999999999998E-2</v>
      </c>
      <c r="K22" s="38">
        <f t="shared" si="0"/>
        <v>44000</v>
      </c>
      <c r="L22" s="7">
        <v>489000</v>
      </c>
      <c r="M22" s="6">
        <v>2.3E-2</v>
      </c>
      <c r="N22" s="72">
        <f t="shared" si="1"/>
        <v>11000</v>
      </c>
    </row>
    <row r="23" spans="1:14" s="8" customFormat="1" ht="15" x14ac:dyDescent="0.2">
      <c r="A23" s="71">
        <v>8003128</v>
      </c>
      <c r="B23" s="2"/>
      <c r="C23" s="1">
        <v>142943</v>
      </c>
      <c r="D23" s="3" t="s">
        <v>49</v>
      </c>
      <c r="E23" s="3" t="s">
        <v>1</v>
      </c>
      <c r="F23" s="4" t="s">
        <v>2</v>
      </c>
      <c r="G23" s="32">
        <f>VLOOKUP(A23,'[1]merge data'!$B$10:$S$70,18,FALSE)-VLOOKUP(A23,'[1]MFG  &amp; Maximum Gains'!$B$9:$R$69,17,FALSE)</f>
        <v>1376990.5212596862</v>
      </c>
      <c r="H23" s="5">
        <v>1377000</v>
      </c>
      <c r="I23" s="5">
        <v>1413000</v>
      </c>
      <c r="J23" s="6">
        <v>2.5999999999999999E-2</v>
      </c>
      <c r="K23" s="38">
        <f t="shared" si="0"/>
        <v>36000</v>
      </c>
      <c r="L23" s="7">
        <v>1413000</v>
      </c>
      <c r="M23" s="6">
        <v>2.5999999999999999E-2</v>
      </c>
      <c r="N23" s="72">
        <f t="shared" si="1"/>
        <v>36000</v>
      </c>
    </row>
    <row r="24" spans="1:14" s="8" customFormat="1" ht="15" x14ac:dyDescent="0.2">
      <c r="A24" s="71">
        <v>8003086</v>
      </c>
      <c r="B24" s="2"/>
      <c r="C24" s="1">
        <v>109190</v>
      </c>
      <c r="D24" s="3" t="s">
        <v>35</v>
      </c>
      <c r="E24" s="3" t="s">
        <v>1</v>
      </c>
      <c r="F24" s="4" t="s">
        <v>2</v>
      </c>
      <c r="G24" s="32">
        <f>VLOOKUP(A24,'[1]merge data'!$B$10:$S$70,18,FALSE)-VLOOKUP(A24,'[1]MFG  &amp; Maximum Gains'!$B$9:$R$69,17,FALSE)</f>
        <v>376022.77542521991</v>
      </c>
      <c r="H24" s="5">
        <v>376000</v>
      </c>
      <c r="I24" s="5">
        <v>423000</v>
      </c>
      <c r="J24" s="6">
        <v>0.124</v>
      </c>
      <c r="K24" s="38">
        <f t="shared" si="0"/>
        <v>47000</v>
      </c>
      <c r="L24" s="7">
        <v>383000</v>
      </c>
      <c r="M24" s="6">
        <v>1.9E-2</v>
      </c>
      <c r="N24" s="72">
        <f t="shared" si="1"/>
        <v>7000</v>
      </c>
    </row>
    <row r="25" spans="1:14" s="8" customFormat="1" ht="15" x14ac:dyDescent="0.2">
      <c r="A25" s="71">
        <v>8003088</v>
      </c>
      <c r="B25" s="2"/>
      <c r="C25" s="1">
        <v>109191</v>
      </c>
      <c r="D25" s="3" t="s">
        <v>36</v>
      </c>
      <c r="E25" s="3" t="s">
        <v>1</v>
      </c>
      <c r="F25" s="4" t="s">
        <v>2</v>
      </c>
      <c r="G25" s="32">
        <f>VLOOKUP(A25,'[1]merge data'!$B$10:$S$70,18,FALSE)-VLOOKUP(A25,'[1]MFG  &amp; Maximum Gains'!$B$9:$R$69,17,FALSE)</f>
        <v>440029.79557028727</v>
      </c>
      <c r="H25" s="5">
        <v>440000</v>
      </c>
      <c r="I25" s="5">
        <v>473000</v>
      </c>
      <c r="J25" s="6">
        <v>7.4999999999999997E-2</v>
      </c>
      <c r="K25" s="38">
        <f t="shared" si="0"/>
        <v>33000</v>
      </c>
      <c r="L25" s="7">
        <v>450000</v>
      </c>
      <c r="M25" s="6">
        <v>2.1999999999999999E-2</v>
      </c>
      <c r="N25" s="72">
        <f t="shared" si="1"/>
        <v>10000</v>
      </c>
    </row>
    <row r="26" spans="1:14" s="8" customFormat="1" ht="15" x14ac:dyDescent="0.2">
      <c r="A26" s="71">
        <v>8003089</v>
      </c>
      <c r="B26" s="2"/>
      <c r="C26" s="1">
        <v>109192</v>
      </c>
      <c r="D26" s="3" t="s">
        <v>37</v>
      </c>
      <c r="E26" s="3" t="s">
        <v>1</v>
      </c>
      <c r="F26" s="4" t="s">
        <v>2</v>
      </c>
      <c r="G26" s="32">
        <f>VLOOKUP(A26,'[1]merge data'!$B$10:$S$70,18,FALSE)-VLOOKUP(A26,'[1]MFG  &amp; Maximum Gains'!$B$9:$R$69,17,FALSE)</f>
        <v>382976.2058227848</v>
      </c>
      <c r="H26" s="5">
        <v>383000</v>
      </c>
      <c r="I26" s="5">
        <v>406000</v>
      </c>
      <c r="J26" s="6">
        <v>6.0999999999999999E-2</v>
      </c>
      <c r="K26" s="38">
        <f t="shared" si="0"/>
        <v>23000</v>
      </c>
      <c r="L26" s="7">
        <v>391000</v>
      </c>
      <c r="M26" s="6">
        <v>2.1000000000000001E-2</v>
      </c>
      <c r="N26" s="72">
        <f t="shared" si="1"/>
        <v>8000</v>
      </c>
    </row>
    <row r="27" spans="1:14" s="8" customFormat="1" ht="15" x14ac:dyDescent="0.2">
      <c r="A27" s="71">
        <v>8003092</v>
      </c>
      <c r="B27" s="2"/>
      <c r="C27" s="1">
        <v>109195</v>
      </c>
      <c r="D27" s="3" t="s">
        <v>38</v>
      </c>
      <c r="E27" s="3" t="s">
        <v>1</v>
      </c>
      <c r="F27" s="4" t="s">
        <v>2</v>
      </c>
      <c r="G27" s="32">
        <f>VLOOKUP(A27,'[1]merge data'!$B$10:$S$70,18,FALSE)-VLOOKUP(A27,'[1]MFG  &amp; Maximum Gains'!$B$9:$R$69,17,FALSE)</f>
        <v>518415.07479165751</v>
      </c>
      <c r="H27" s="5">
        <v>518000</v>
      </c>
      <c r="I27" s="5">
        <v>558000</v>
      </c>
      <c r="J27" s="6">
        <v>7.6999999999999999E-2</v>
      </c>
      <c r="K27" s="38">
        <f t="shared" si="0"/>
        <v>40000</v>
      </c>
      <c r="L27" s="7">
        <v>530000</v>
      </c>
      <c r="M27" s="6">
        <v>2.3E-2</v>
      </c>
      <c r="N27" s="72">
        <f t="shared" si="1"/>
        <v>12000</v>
      </c>
    </row>
    <row r="28" spans="1:14" s="8" customFormat="1" ht="15" x14ac:dyDescent="0.2">
      <c r="A28" s="71">
        <v>8003093</v>
      </c>
      <c r="B28" s="2"/>
      <c r="C28" s="1">
        <v>141149</v>
      </c>
      <c r="D28" s="3" t="s">
        <v>39</v>
      </c>
      <c r="E28" s="3" t="s">
        <v>1</v>
      </c>
      <c r="F28" s="4" t="s">
        <v>2</v>
      </c>
      <c r="G28" s="32">
        <f>VLOOKUP(A28,'[1]merge data'!$B$10:$S$70,18,FALSE)-VLOOKUP(A28,'[1]MFG  &amp; Maximum Gains'!$B$9:$R$69,17,FALSE)</f>
        <v>506310.25279720267</v>
      </c>
      <c r="H28" s="5">
        <v>504000</v>
      </c>
      <c r="I28" s="5">
        <v>543000</v>
      </c>
      <c r="J28" s="6">
        <v>7.6999999999999999E-2</v>
      </c>
      <c r="K28" s="38">
        <f t="shared" si="0"/>
        <v>39000</v>
      </c>
      <c r="L28" s="7">
        <v>516000</v>
      </c>
      <c r="M28" s="6">
        <v>2.1999999999999999E-2</v>
      </c>
      <c r="N28" s="72">
        <f t="shared" si="1"/>
        <v>12000</v>
      </c>
    </row>
    <row r="29" spans="1:14" s="8" customFormat="1" ht="15" x14ac:dyDescent="0.2">
      <c r="A29" s="71">
        <v>8002293</v>
      </c>
      <c r="B29" s="2"/>
      <c r="C29" s="1">
        <v>142942</v>
      </c>
      <c r="D29" s="3" t="s">
        <v>26</v>
      </c>
      <c r="E29" s="3" t="s">
        <v>1</v>
      </c>
      <c r="F29" s="4" t="s">
        <v>2</v>
      </c>
      <c r="G29" s="32">
        <f>VLOOKUP(A29,'[1]merge data'!$B$10:$S$70,18,FALSE)-VLOOKUP(A29,'[1]MFG  &amp; Maximum Gains'!$B$9:$R$69,17,FALSE)</f>
        <v>478816.5884272324</v>
      </c>
      <c r="H29" s="5">
        <v>479000</v>
      </c>
      <c r="I29" s="5">
        <v>534000</v>
      </c>
      <c r="J29" s="6">
        <v>0.11600000000000001</v>
      </c>
      <c r="K29" s="38">
        <f t="shared" si="0"/>
        <v>55000</v>
      </c>
      <c r="L29" s="7">
        <v>497000</v>
      </c>
      <c r="M29" s="6">
        <v>3.7999999999999999E-2</v>
      </c>
      <c r="N29" s="72">
        <f t="shared" si="1"/>
        <v>18000</v>
      </c>
    </row>
    <row r="30" spans="1:14" s="8" customFormat="1" ht="15" x14ac:dyDescent="0.2">
      <c r="A30" s="73">
        <v>8003096</v>
      </c>
      <c r="B30" s="39"/>
      <c r="C30" s="39">
        <v>109199</v>
      </c>
      <c r="D30" s="40" t="s">
        <v>41</v>
      </c>
      <c r="E30" s="40" t="s">
        <v>1</v>
      </c>
      <c r="F30" s="41" t="s">
        <v>2</v>
      </c>
      <c r="G30" s="42">
        <f>VLOOKUP(A30,'[1]merge data'!$B$10:$S$70,18,FALSE)-VLOOKUP(A30,'[1]MFG  &amp; Maximum Gains'!$B$9:$R$69,17,FALSE)</f>
        <v>431884.19904331566</v>
      </c>
      <c r="H30" s="43">
        <v>432000</v>
      </c>
      <c r="I30" s="43">
        <v>422000</v>
      </c>
      <c r="J30" s="44">
        <v>-2.1999999999999999E-2</v>
      </c>
      <c r="K30" s="45">
        <f t="shared" si="0"/>
        <v>-10000</v>
      </c>
      <c r="L30" s="46">
        <v>427000</v>
      </c>
      <c r="M30" s="44">
        <v>-1.0999999999999999E-2</v>
      </c>
      <c r="N30" s="74">
        <f t="shared" si="1"/>
        <v>-5000</v>
      </c>
    </row>
    <row r="31" spans="1:14" s="8" customFormat="1" ht="15" x14ac:dyDescent="0.2">
      <c r="A31" s="71">
        <v>8002259</v>
      </c>
      <c r="B31" s="2"/>
      <c r="C31" s="1">
        <v>109080</v>
      </c>
      <c r="D31" s="3" t="s">
        <v>23</v>
      </c>
      <c r="E31" s="3" t="s">
        <v>1</v>
      </c>
      <c r="F31" s="4" t="s">
        <v>2</v>
      </c>
      <c r="G31" s="32">
        <f>VLOOKUP(A31,'[1]merge data'!$B$10:$S$70,18,FALSE)-VLOOKUP(A31,'[1]MFG  &amp; Maximum Gains'!$B$9:$R$69,17,FALSE)</f>
        <v>1027329.9419274806</v>
      </c>
      <c r="H31" s="5">
        <v>1027000</v>
      </c>
      <c r="I31" s="5">
        <v>1145000</v>
      </c>
      <c r="J31" s="6">
        <v>0.115</v>
      </c>
      <c r="K31" s="38">
        <f t="shared" si="0"/>
        <v>118000</v>
      </c>
      <c r="L31" s="7">
        <v>1054000</v>
      </c>
      <c r="M31" s="6">
        <v>2.5999999999999999E-2</v>
      </c>
      <c r="N31" s="72">
        <f t="shared" si="1"/>
        <v>27000</v>
      </c>
    </row>
    <row r="32" spans="1:14" s="8" customFormat="1" ht="15" x14ac:dyDescent="0.2">
      <c r="A32" s="71">
        <v>8002154</v>
      </c>
      <c r="B32" s="2"/>
      <c r="C32" s="1">
        <v>109001</v>
      </c>
      <c r="D32" s="3" t="s">
        <v>5</v>
      </c>
      <c r="E32" s="3" t="s">
        <v>1</v>
      </c>
      <c r="F32" s="4" t="s">
        <v>2</v>
      </c>
      <c r="G32" s="32">
        <f>VLOOKUP(A32,'[1]merge data'!$B$10:$S$70,18,FALSE)-VLOOKUP(A32,'[1]MFG  &amp; Maximum Gains'!$B$9:$R$69,17,FALSE)</f>
        <v>643618.96520469768</v>
      </c>
      <c r="H32" s="5">
        <v>644000</v>
      </c>
      <c r="I32" s="5">
        <v>681000</v>
      </c>
      <c r="J32" s="6">
        <v>5.8000000000000003E-2</v>
      </c>
      <c r="K32" s="38">
        <f t="shared" si="0"/>
        <v>37000</v>
      </c>
      <c r="L32" s="7">
        <v>659000</v>
      </c>
      <c r="M32" s="6">
        <v>2.4E-2</v>
      </c>
      <c r="N32" s="72">
        <f t="shared" si="1"/>
        <v>15000</v>
      </c>
    </row>
    <row r="33" spans="1:14" s="8" customFormat="1" ht="15" x14ac:dyDescent="0.2">
      <c r="A33" s="71">
        <v>8002153</v>
      </c>
      <c r="B33" s="2"/>
      <c r="C33" s="1">
        <v>109000</v>
      </c>
      <c r="D33" s="3" t="s">
        <v>4</v>
      </c>
      <c r="E33" s="3" t="s">
        <v>1</v>
      </c>
      <c r="F33" s="4" t="s">
        <v>2</v>
      </c>
      <c r="G33" s="32">
        <f>VLOOKUP(A33,'[1]merge data'!$B$10:$S$70,18,FALSE)-VLOOKUP(A33,'[1]MFG  &amp; Maximum Gains'!$B$9:$R$69,17,FALSE)</f>
        <v>771055.14066666667</v>
      </c>
      <c r="H33" s="5">
        <v>771000</v>
      </c>
      <c r="I33" s="5">
        <v>847000</v>
      </c>
      <c r="J33" s="6">
        <v>9.8000000000000004E-2</v>
      </c>
      <c r="K33" s="38">
        <f t="shared" si="0"/>
        <v>76000</v>
      </c>
      <c r="L33" s="7">
        <v>790000</v>
      </c>
      <c r="M33" s="6">
        <v>2.5000000000000001E-2</v>
      </c>
      <c r="N33" s="72">
        <f t="shared" si="1"/>
        <v>19000</v>
      </c>
    </row>
    <row r="34" spans="1:14" s="8" customFormat="1" ht="15" x14ac:dyDescent="0.2">
      <c r="A34" s="71">
        <v>8003449</v>
      </c>
      <c r="B34" s="2"/>
      <c r="C34" s="1">
        <v>131019</v>
      </c>
      <c r="D34" s="3" t="s">
        <v>62</v>
      </c>
      <c r="E34" s="3" t="s">
        <v>1</v>
      </c>
      <c r="F34" s="4" t="s">
        <v>2</v>
      </c>
      <c r="G34" s="32">
        <f>VLOOKUP(A34,'[1]merge data'!$B$10:$S$70,18,FALSE)-VLOOKUP(A34,'[1]MFG  &amp; Maximum Gains'!$B$9:$R$69,17,FALSE)</f>
        <v>1386342.8758380408</v>
      </c>
      <c r="H34" s="5">
        <v>1386000</v>
      </c>
      <c r="I34" s="5">
        <v>1494000</v>
      </c>
      <c r="J34" s="6">
        <v>7.8E-2</v>
      </c>
      <c r="K34" s="38">
        <f t="shared" si="0"/>
        <v>108000</v>
      </c>
      <c r="L34" s="7">
        <v>1424000</v>
      </c>
      <c r="M34" s="6">
        <v>2.7E-2</v>
      </c>
      <c r="N34" s="72">
        <f t="shared" si="1"/>
        <v>38000</v>
      </c>
    </row>
    <row r="35" spans="1:14" s="8" customFormat="1" ht="15" x14ac:dyDescent="0.2">
      <c r="A35" s="71">
        <v>8002150</v>
      </c>
      <c r="B35" s="2"/>
      <c r="C35" s="1">
        <v>143557</v>
      </c>
      <c r="D35" s="3" t="s">
        <v>3</v>
      </c>
      <c r="E35" s="3" t="s">
        <v>1</v>
      </c>
      <c r="F35" s="4" t="s">
        <v>2</v>
      </c>
      <c r="G35" s="32">
        <f>VLOOKUP(A35,'[1]merge data'!$B$10:$S$70,18,FALSE)-VLOOKUP(A35,'[1]MFG  &amp; Maximum Gains'!$B$9:$R$69,17,FALSE)</f>
        <v>683559.81070930068</v>
      </c>
      <c r="H35" s="5">
        <v>684000</v>
      </c>
      <c r="I35" s="5">
        <v>710000</v>
      </c>
      <c r="J35" s="6">
        <v>3.9E-2</v>
      </c>
      <c r="K35" s="38">
        <f t="shared" si="0"/>
        <v>26000</v>
      </c>
      <c r="L35" s="7">
        <v>700000</v>
      </c>
      <c r="M35" s="6">
        <v>2.5000000000000001E-2</v>
      </c>
      <c r="N35" s="72">
        <f t="shared" si="1"/>
        <v>16000</v>
      </c>
    </row>
    <row r="36" spans="1:14" s="8" customFormat="1" ht="15" x14ac:dyDescent="0.2">
      <c r="A36" s="71">
        <v>8002159</v>
      </c>
      <c r="B36" s="2"/>
      <c r="C36" s="1">
        <v>143558</v>
      </c>
      <c r="D36" s="3" t="s">
        <v>7</v>
      </c>
      <c r="E36" s="3" t="s">
        <v>1</v>
      </c>
      <c r="F36" s="4" t="s">
        <v>2</v>
      </c>
      <c r="G36" s="32">
        <f>VLOOKUP(A36,'[1]merge data'!$B$10:$S$70,18,FALSE)-VLOOKUP(A36,'[1]MFG  &amp; Maximum Gains'!$B$9:$R$69,17,FALSE)</f>
        <v>882717.37267379672</v>
      </c>
      <c r="H36" s="5">
        <v>883000</v>
      </c>
      <c r="I36" s="5">
        <v>948000</v>
      </c>
      <c r="J36" s="6">
        <v>7.3999999999999996E-2</v>
      </c>
      <c r="K36" s="38">
        <f t="shared" si="0"/>
        <v>65000</v>
      </c>
      <c r="L36" s="7">
        <v>905000</v>
      </c>
      <c r="M36" s="6">
        <v>2.5999999999999999E-2</v>
      </c>
      <c r="N36" s="72">
        <f t="shared" si="1"/>
        <v>22000</v>
      </c>
    </row>
    <row r="37" spans="1:14" s="8" customFormat="1" ht="15" x14ac:dyDescent="0.2">
      <c r="A37" s="71">
        <v>8002243</v>
      </c>
      <c r="B37" s="2"/>
      <c r="C37" s="1">
        <v>109066</v>
      </c>
      <c r="D37" s="3" t="s">
        <v>15</v>
      </c>
      <c r="E37" s="3" t="s">
        <v>1</v>
      </c>
      <c r="F37" s="4" t="s">
        <v>2</v>
      </c>
      <c r="G37" s="32">
        <f>VLOOKUP(A37,'[1]merge data'!$B$10:$S$70,18,FALSE)-VLOOKUP(A37,'[1]MFG  &amp; Maximum Gains'!$B$9:$R$69,17,FALSE)</f>
        <v>726069.76569774479</v>
      </c>
      <c r="H37" s="5">
        <v>726000</v>
      </c>
      <c r="I37" s="5">
        <v>788000</v>
      </c>
      <c r="J37" s="6">
        <v>8.5999999999999993E-2</v>
      </c>
      <c r="K37" s="38">
        <f t="shared" si="0"/>
        <v>62000</v>
      </c>
      <c r="L37" s="7">
        <v>745000</v>
      </c>
      <c r="M37" s="6">
        <v>2.5000000000000001E-2</v>
      </c>
      <c r="N37" s="72">
        <f t="shared" si="1"/>
        <v>19000</v>
      </c>
    </row>
    <row r="38" spans="1:14" s="8" customFormat="1" ht="15" x14ac:dyDescent="0.2">
      <c r="A38" s="71">
        <v>8002270</v>
      </c>
      <c r="B38" s="2"/>
      <c r="C38" s="1">
        <v>109089</v>
      </c>
      <c r="D38" s="3" t="s">
        <v>25</v>
      </c>
      <c r="E38" s="3" t="s">
        <v>1</v>
      </c>
      <c r="F38" s="4" t="s">
        <v>2</v>
      </c>
      <c r="G38" s="32">
        <f>VLOOKUP(A38,'[1]merge data'!$B$10:$S$70,18,FALSE)-VLOOKUP(A38,'[1]MFG  &amp; Maximum Gains'!$B$9:$R$69,17,FALSE)</f>
        <v>825323.34933333332</v>
      </c>
      <c r="H38" s="5">
        <v>825000</v>
      </c>
      <c r="I38" s="5">
        <v>912000</v>
      </c>
      <c r="J38" s="6">
        <v>0.105</v>
      </c>
      <c r="K38" s="38">
        <f t="shared" si="0"/>
        <v>87000</v>
      </c>
      <c r="L38" s="7">
        <v>846000</v>
      </c>
      <c r="M38" s="6">
        <v>2.5000000000000001E-2</v>
      </c>
      <c r="N38" s="72">
        <f t="shared" si="1"/>
        <v>21000</v>
      </c>
    </row>
    <row r="39" spans="1:14" s="8" customFormat="1" ht="15" x14ac:dyDescent="0.2">
      <c r="A39" s="71">
        <v>8002244</v>
      </c>
      <c r="B39" s="2"/>
      <c r="C39" s="1">
        <v>142720</v>
      </c>
      <c r="D39" s="3" t="s">
        <v>16</v>
      </c>
      <c r="E39" s="3" t="s">
        <v>1</v>
      </c>
      <c r="F39" s="4" t="s">
        <v>2</v>
      </c>
      <c r="G39" s="32">
        <f>VLOOKUP(A39,'[1]merge data'!$B$10:$S$70,18,FALSE)-VLOOKUP(A39,'[1]MFG  &amp; Maximum Gains'!$B$9:$R$69,17,FALSE)</f>
        <v>1559382.2130585969</v>
      </c>
      <c r="H39" s="5">
        <v>1559000</v>
      </c>
      <c r="I39" s="5">
        <v>1714000</v>
      </c>
      <c r="J39" s="6">
        <v>9.9000000000000005E-2</v>
      </c>
      <c r="K39" s="38">
        <f t="shared" si="0"/>
        <v>155000</v>
      </c>
      <c r="L39" s="7">
        <v>1602000</v>
      </c>
      <c r="M39" s="6">
        <v>2.7E-2</v>
      </c>
      <c r="N39" s="72">
        <f t="shared" si="1"/>
        <v>43000</v>
      </c>
    </row>
    <row r="40" spans="1:14" s="8" customFormat="1" ht="15" x14ac:dyDescent="0.2">
      <c r="A40" s="71">
        <v>8002246</v>
      </c>
      <c r="B40" s="2"/>
      <c r="C40" s="1">
        <v>109068</v>
      </c>
      <c r="D40" s="3" t="s">
        <v>17</v>
      </c>
      <c r="E40" s="3" t="s">
        <v>1</v>
      </c>
      <c r="F40" s="4" t="s">
        <v>2</v>
      </c>
      <c r="G40" s="32">
        <f>VLOOKUP(A40,'[1]merge data'!$B$10:$S$70,18,FALSE)-VLOOKUP(A40,'[1]MFG  &amp; Maximum Gains'!$B$9:$R$69,17,FALSE)</f>
        <v>345497.30042842217</v>
      </c>
      <c r="H40" s="5">
        <v>345000</v>
      </c>
      <c r="I40" s="5">
        <v>365000</v>
      </c>
      <c r="J40" s="6">
        <v>5.6000000000000001E-2</v>
      </c>
      <c r="K40" s="38">
        <f t="shared" si="0"/>
        <v>20000</v>
      </c>
      <c r="L40" s="7">
        <v>352000</v>
      </c>
      <c r="M40" s="6">
        <v>0.02</v>
      </c>
      <c r="N40" s="72">
        <f t="shared" si="1"/>
        <v>7000</v>
      </c>
    </row>
    <row r="41" spans="1:14" s="8" customFormat="1" ht="15" x14ac:dyDescent="0.2">
      <c r="A41" s="73">
        <v>8002158</v>
      </c>
      <c r="B41" s="39"/>
      <c r="C41" s="39">
        <v>109005</v>
      </c>
      <c r="D41" s="40" t="s">
        <v>6</v>
      </c>
      <c r="E41" s="40" t="s">
        <v>1</v>
      </c>
      <c r="F41" s="41" t="s">
        <v>2</v>
      </c>
      <c r="G41" s="42">
        <f>VLOOKUP(A41,'[1]merge data'!$B$10:$S$70,18,FALSE)-VLOOKUP(A41,'[1]MFG  &amp; Maximum Gains'!$B$9:$R$69,17,FALSE)</f>
        <v>1258383.8863054598</v>
      </c>
      <c r="H41" s="43">
        <v>1258000</v>
      </c>
      <c r="I41" s="43">
        <v>1227000</v>
      </c>
      <c r="J41" s="44">
        <v>-2.5000000000000001E-2</v>
      </c>
      <c r="K41" s="45">
        <f t="shared" si="0"/>
        <v>-31000</v>
      </c>
      <c r="L41" s="46">
        <v>1243000</v>
      </c>
      <c r="M41" s="44">
        <v>-1.2E-2</v>
      </c>
      <c r="N41" s="74">
        <f t="shared" si="1"/>
        <v>-15000</v>
      </c>
    </row>
    <row r="42" spans="1:14" s="8" customFormat="1" ht="15" x14ac:dyDescent="0.2">
      <c r="A42" s="71">
        <v>8003102</v>
      </c>
      <c r="B42" s="2"/>
      <c r="C42" s="1">
        <v>143083</v>
      </c>
      <c r="D42" s="3" t="s">
        <v>42</v>
      </c>
      <c r="E42" s="3" t="s">
        <v>1</v>
      </c>
      <c r="F42" s="4" t="s">
        <v>2</v>
      </c>
      <c r="G42" s="32">
        <f>VLOOKUP(A42,'[1]merge data'!$B$10:$S$70,18,FALSE)-VLOOKUP(A42,'[1]MFG  &amp; Maximum Gains'!$B$9:$R$69,17,FALSE)</f>
        <v>1218598.3605347828</v>
      </c>
      <c r="H42" s="5">
        <v>1219000</v>
      </c>
      <c r="I42" s="5">
        <v>1355000</v>
      </c>
      <c r="J42" s="6">
        <v>0.112</v>
      </c>
      <c r="K42" s="38">
        <f t="shared" ref="K42:K73" si="2">I42-H42</f>
        <v>136000</v>
      </c>
      <c r="L42" s="7">
        <v>1251000</v>
      </c>
      <c r="M42" s="6">
        <v>2.7E-2</v>
      </c>
      <c r="N42" s="72">
        <f t="shared" ref="N42:N73" si="3">L42-H42</f>
        <v>32000</v>
      </c>
    </row>
    <row r="43" spans="1:14" s="8" customFormat="1" ht="15" x14ac:dyDescent="0.2">
      <c r="A43" s="71">
        <v>8003347</v>
      </c>
      <c r="B43" s="2"/>
      <c r="C43" s="1">
        <v>109236</v>
      </c>
      <c r="D43" s="3" t="s">
        <v>50</v>
      </c>
      <c r="E43" s="3" t="s">
        <v>1</v>
      </c>
      <c r="F43" s="4" t="s">
        <v>2</v>
      </c>
      <c r="G43" s="32">
        <f>VLOOKUP(A43,'[1]merge data'!$B$10:$S$70,18,FALSE)-VLOOKUP(A43,'[1]MFG  &amp; Maximum Gains'!$B$9:$R$69,17,FALSE)</f>
        <v>420656.96743573667</v>
      </c>
      <c r="H43" s="5">
        <v>421000</v>
      </c>
      <c r="I43" s="5">
        <v>458000</v>
      </c>
      <c r="J43" s="6">
        <v>8.8999999999999996E-2</v>
      </c>
      <c r="K43" s="38">
        <f t="shared" si="2"/>
        <v>37000</v>
      </c>
      <c r="L43" s="7">
        <v>430000</v>
      </c>
      <c r="M43" s="6">
        <v>2.1999999999999999E-2</v>
      </c>
      <c r="N43" s="72">
        <f t="shared" si="3"/>
        <v>9000</v>
      </c>
    </row>
    <row r="44" spans="1:14" s="8" customFormat="1" ht="15" x14ac:dyDescent="0.2">
      <c r="A44" s="71">
        <v>8003421</v>
      </c>
      <c r="B44" s="2"/>
      <c r="C44" s="1">
        <v>109257</v>
      </c>
      <c r="D44" s="3" t="s">
        <v>52</v>
      </c>
      <c r="E44" s="3" t="s">
        <v>1</v>
      </c>
      <c r="F44" s="4" t="s">
        <v>2</v>
      </c>
      <c r="G44" s="32">
        <f>VLOOKUP(A44,'[1]merge data'!$B$10:$S$70,18,FALSE)-VLOOKUP(A44,'[1]MFG  &amp; Maximum Gains'!$B$9:$R$69,17,FALSE)</f>
        <v>744626.08822161541</v>
      </c>
      <c r="H44" s="5">
        <v>745000</v>
      </c>
      <c r="I44" s="5">
        <v>781000</v>
      </c>
      <c r="J44" s="6">
        <v>4.9000000000000002E-2</v>
      </c>
      <c r="K44" s="38">
        <f t="shared" si="2"/>
        <v>36000</v>
      </c>
      <c r="L44" s="7">
        <v>763000</v>
      </c>
      <c r="M44" s="6">
        <v>2.5000000000000001E-2</v>
      </c>
      <c r="N44" s="72">
        <f t="shared" si="3"/>
        <v>18000</v>
      </c>
    </row>
    <row r="45" spans="1:14" s="8" customFormat="1" ht="15" x14ac:dyDescent="0.2">
      <c r="A45" s="71">
        <v>8003424</v>
      </c>
      <c r="B45" s="2"/>
      <c r="C45" s="1">
        <v>109260</v>
      </c>
      <c r="D45" s="3" t="s">
        <v>55</v>
      </c>
      <c r="E45" s="3" t="s">
        <v>1</v>
      </c>
      <c r="F45" s="4" t="s">
        <v>2</v>
      </c>
      <c r="G45" s="32">
        <f>VLOOKUP(A45,'[1]merge data'!$B$10:$S$70,18,FALSE)-VLOOKUP(A45,'[1]MFG  &amp; Maximum Gains'!$B$9:$R$69,17,FALSE)</f>
        <v>1102650.2330544309</v>
      </c>
      <c r="H45" s="5">
        <v>1103000</v>
      </c>
      <c r="I45" s="5">
        <v>1167000</v>
      </c>
      <c r="J45" s="6">
        <v>5.8000000000000003E-2</v>
      </c>
      <c r="K45" s="38">
        <f t="shared" si="2"/>
        <v>64000</v>
      </c>
      <c r="L45" s="7">
        <v>1132000</v>
      </c>
      <c r="M45" s="6">
        <v>2.7E-2</v>
      </c>
      <c r="N45" s="72">
        <f t="shared" si="3"/>
        <v>29000</v>
      </c>
    </row>
    <row r="46" spans="1:14" s="8" customFormat="1" ht="15" x14ac:dyDescent="0.2">
      <c r="A46" s="71">
        <v>8003094</v>
      </c>
      <c r="B46" s="2"/>
      <c r="C46" s="1">
        <v>142227</v>
      </c>
      <c r="D46" s="3" t="s">
        <v>40</v>
      </c>
      <c r="E46" s="3" t="s">
        <v>1</v>
      </c>
      <c r="F46" s="4" t="s">
        <v>2</v>
      </c>
      <c r="G46" s="33">
        <f>VLOOKUP(A46,'[1]merge data'!$B$10:$S$70,18,FALSE)-VLOOKUP(A46,'[1]MFG  &amp; Maximum Gains'!$B$9:$R$69,17,FALSE)</f>
        <v>769633.50000507862</v>
      </c>
      <c r="H46" s="5">
        <v>773000</v>
      </c>
      <c r="I46" s="5">
        <v>856000</v>
      </c>
      <c r="J46" s="6">
        <v>0.107</v>
      </c>
      <c r="K46" s="38">
        <f t="shared" si="2"/>
        <v>83000</v>
      </c>
      <c r="L46" s="7">
        <v>793000</v>
      </c>
      <c r="M46" s="6">
        <v>2.5999999999999999E-2</v>
      </c>
      <c r="N46" s="72">
        <f t="shared" si="3"/>
        <v>20000</v>
      </c>
    </row>
    <row r="47" spans="1:14" s="8" customFormat="1" ht="15" x14ac:dyDescent="0.2">
      <c r="A47" s="71">
        <v>8003445</v>
      </c>
      <c r="B47" s="2"/>
      <c r="C47" s="1">
        <v>140452</v>
      </c>
      <c r="D47" s="3" t="s">
        <v>58</v>
      </c>
      <c r="E47" s="3" t="s">
        <v>1</v>
      </c>
      <c r="F47" s="4" t="s">
        <v>2</v>
      </c>
      <c r="G47" s="32">
        <f>VLOOKUP(A47,'[1]merge data'!$B$10:$S$70,18,FALSE)-VLOOKUP(A47,'[1]MFG  &amp; Maximum Gains'!$B$9:$R$69,17,FALSE)</f>
        <v>1251202.5195703413</v>
      </c>
      <c r="H47" s="5">
        <v>1252000</v>
      </c>
      <c r="I47" s="5">
        <v>1411000</v>
      </c>
      <c r="J47" s="6">
        <v>0.127</v>
      </c>
      <c r="K47" s="38">
        <f t="shared" si="2"/>
        <v>159000</v>
      </c>
      <c r="L47" s="7">
        <v>1286000</v>
      </c>
      <c r="M47" s="6">
        <v>2.7E-2</v>
      </c>
      <c r="N47" s="72">
        <f t="shared" si="3"/>
        <v>34000</v>
      </c>
    </row>
    <row r="48" spans="1:14" s="8" customFormat="1" ht="15" x14ac:dyDescent="0.2">
      <c r="A48" s="71">
        <v>8003107</v>
      </c>
      <c r="B48" s="2"/>
      <c r="C48" s="1">
        <v>109210</v>
      </c>
      <c r="D48" s="3" t="s">
        <v>46</v>
      </c>
      <c r="E48" s="3" t="s">
        <v>1</v>
      </c>
      <c r="F48" s="4" t="s">
        <v>2</v>
      </c>
      <c r="G48" s="32">
        <f>VLOOKUP(A48,'[1]merge data'!$B$10:$S$70,18,FALSE)-VLOOKUP(A48,'[1]MFG  &amp; Maximum Gains'!$B$9:$R$69,17,FALSE)</f>
        <v>412795.72881201911</v>
      </c>
      <c r="H48" s="5">
        <v>413000</v>
      </c>
      <c r="I48" s="5">
        <v>437000</v>
      </c>
      <c r="J48" s="6">
        <v>5.8999999999999997E-2</v>
      </c>
      <c r="K48" s="38">
        <f t="shared" si="2"/>
        <v>24000</v>
      </c>
      <c r="L48" s="7">
        <v>421000</v>
      </c>
      <c r="M48" s="6">
        <v>0.02</v>
      </c>
      <c r="N48" s="72">
        <f t="shared" si="3"/>
        <v>8000</v>
      </c>
    </row>
    <row r="49" spans="1:14" s="8" customFormat="1" ht="15" x14ac:dyDescent="0.2">
      <c r="A49" s="71">
        <v>8003448</v>
      </c>
      <c r="B49" s="2"/>
      <c r="C49" s="1">
        <v>134917</v>
      </c>
      <c r="D49" s="3" t="s">
        <v>61</v>
      </c>
      <c r="E49" s="3" t="s">
        <v>1</v>
      </c>
      <c r="F49" s="4" t="s">
        <v>2</v>
      </c>
      <c r="G49" s="32">
        <f>VLOOKUP(A49,'[1]merge data'!$B$10:$S$70,18,FALSE)-VLOOKUP(A49,'[1]MFG  &amp; Maximum Gains'!$B$9:$R$69,17,FALSE)</f>
        <v>827502.01038466289</v>
      </c>
      <c r="H49" s="5">
        <v>828000</v>
      </c>
      <c r="I49" s="5">
        <v>897000</v>
      </c>
      <c r="J49" s="6">
        <v>8.4000000000000005E-2</v>
      </c>
      <c r="K49" s="38">
        <f t="shared" si="2"/>
        <v>69000</v>
      </c>
      <c r="L49" s="7">
        <v>848000</v>
      </c>
      <c r="M49" s="6">
        <v>2.5000000000000001E-2</v>
      </c>
      <c r="N49" s="72">
        <f t="shared" si="3"/>
        <v>20000</v>
      </c>
    </row>
    <row r="50" spans="1:14" s="8" customFormat="1" ht="15" x14ac:dyDescent="0.2">
      <c r="A50" s="75">
        <v>8002000</v>
      </c>
      <c r="B50" s="40">
        <v>800</v>
      </c>
      <c r="C50" s="39">
        <v>143108</v>
      </c>
      <c r="D50" s="40" t="s">
        <v>0</v>
      </c>
      <c r="E50" s="40" t="s">
        <v>1</v>
      </c>
      <c r="F50" s="41" t="s">
        <v>2</v>
      </c>
      <c r="G50" s="42">
        <f>VLOOKUP(A50,'[1]merge data'!$B$10:$S$70,18,FALSE)-VLOOKUP(A50,'[1]MFG  &amp; Maximum Gains'!$B$9:$R$69,17,FALSE)</f>
        <v>1047840.8838726627</v>
      </c>
      <c r="H50" s="43">
        <v>1137000</v>
      </c>
      <c r="I50" s="43">
        <v>1107000</v>
      </c>
      <c r="J50" s="44">
        <v>-2.7E-2</v>
      </c>
      <c r="K50" s="45">
        <f t="shared" si="2"/>
        <v>-30000</v>
      </c>
      <c r="L50" s="46">
        <v>1122000</v>
      </c>
      <c r="M50" s="44">
        <v>-1.2999999999999999E-2</v>
      </c>
      <c r="N50" s="74">
        <f t="shared" si="3"/>
        <v>-15000</v>
      </c>
    </row>
    <row r="51" spans="1:14" s="8" customFormat="1" ht="15" x14ac:dyDescent="0.2">
      <c r="A51" s="71">
        <v>8003425</v>
      </c>
      <c r="B51" s="2"/>
      <c r="C51" s="1">
        <v>109261</v>
      </c>
      <c r="D51" s="3" t="s">
        <v>56</v>
      </c>
      <c r="E51" s="3" t="s">
        <v>1</v>
      </c>
      <c r="F51" s="4" t="s">
        <v>2</v>
      </c>
      <c r="G51" s="32">
        <f>VLOOKUP(A51,'[1]merge data'!$B$10:$S$70,18,FALSE)-VLOOKUP(A51,'[1]MFG  &amp; Maximum Gains'!$B$9:$R$69,17,FALSE)</f>
        <v>683777.47644982697</v>
      </c>
      <c r="H51" s="5">
        <v>684000</v>
      </c>
      <c r="I51" s="5">
        <v>753000</v>
      </c>
      <c r="J51" s="6">
        <v>0.10100000000000001</v>
      </c>
      <c r="K51" s="38">
        <f t="shared" si="2"/>
        <v>69000</v>
      </c>
      <c r="L51" s="7">
        <v>701000</v>
      </c>
      <c r="M51" s="6">
        <v>2.5000000000000001E-2</v>
      </c>
      <c r="N51" s="72">
        <f t="shared" si="3"/>
        <v>17000</v>
      </c>
    </row>
    <row r="52" spans="1:14" s="8" customFormat="1" ht="15" x14ac:dyDescent="0.2">
      <c r="A52" s="71">
        <v>8003109</v>
      </c>
      <c r="B52" s="2"/>
      <c r="C52" s="1">
        <v>109212</v>
      </c>
      <c r="D52" s="3" t="s">
        <v>47</v>
      </c>
      <c r="E52" s="3" t="s">
        <v>1</v>
      </c>
      <c r="F52" s="4" t="s">
        <v>2</v>
      </c>
      <c r="G52" s="32">
        <f>VLOOKUP(A52,'[1]merge data'!$B$10:$S$70,18,FALSE)-VLOOKUP(A52,'[1]MFG  &amp; Maximum Gains'!$B$9:$R$69,17,FALSE)</f>
        <v>497285.4763666818</v>
      </c>
      <c r="H52" s="5">
        <v>497000</v>
      </c>
      <c r="I52" s="5">
        <v>544000</v>
      </c>
      <c r="J52" s="6">
        <v>9.4E-2</v>
      </c>
      <c r="K52" s="38">
        <f t="shared" si="2"/>
        <v>47000</v>
      </c>
      <c r="L52" s="7">
        <v>508000</v>
      </c>
      <c r="M52" s="6">
        <v>2.1999999999999999E-2</v>
      </c>
      <c r="N52" s="72">
        <f t="shared" si="3"/>
        <v>11000</v>
      </c>
    </row>
    <row r="53" spans="1:14" s="8" customFormat="1" ht="15" x14ac:dyDescent="0.2">
      <c r="A53" s="71">
        <v>8003105</v>
      </c>
      <c r="B53" s="2"/>
      <c r="C53" s="1">
        <v>109208</v>
      </c>
      <c r="D53" s="3" t="s">
        <v>44</v>
      </c>
      <c r="E53" s="3" t="s">
        <v>1</v>
      </c>
      <c r="F53" s="4" t="s">
        <v>2</v>
      </c>
      <c r="G53" s="32">
        <f>VLOOKUP(A53,'[1]merge data'!$B$10:$S$70,18,FALSE)-VLOOKUP(A53,'[1]MFG  &amp; Maximum Gains'!$B$9:$R$69,17,FALSE)</f>
        <v>613552.68734693876</v>
      </c>
      <c r="H53" s="5">
        <v>614000</v>
      </c>
      <c r="I53" s="5">
        <v>678000</v>
      </c>
      <c r="J53" s="6">
        <v>0.105</v>
      </c>
      <c r="K53" s="38">
        <f t="shared" si="2"/>
        <v>64000</v>
      </c>
      <c r="L53" s="7">
        <v>628000</v>
      </c>
      <c r="M53" s="6">
        <v>2.4E-2</v>
      </c>
      <c r="N53" s="72">
        <f t="shared" si="3"/>
        <v>14000</v>
      </c>
    </row>
    <row r="54" spans="1:14" s="8" customFormat="1" ht="15" x14ac:dyDescent="0.2">
      <c r="A54" s="73">
        <v>8003035</v>
      </c>
      <c r="B54" s="39"/>
      <c r="C54" s="39">
        <v>109155</v>
      </c>
      <c r="D54" s="40" t="s">
        <v>30</v>
      </c>
      <c r="E54" s="40" t="s">
        <v>1</v>
      </c>
      <c r="F54" s="41" t="s">
        <v>2</v>
      </c>
      <c r="G54" s="42">
        <f>VLOOKUP(A54,'[1]merge data'!$B$10:$S$70,18,FALSE)-VLOOKUP(A54,'[1]MFG  &amp; Maximum Gains'!$B$9:$R$69,17,FALSE)</f>
        <v>774527.00807343505</v>
      </c>
      <c r="H54" s="43">
        <v>800000</v>
      </c>
      <c r="I54" s="43">
        <v>780000</v>
      </c>
      <c r="J54" s="44">
        <v>-2.5000000000000001E-2</v>
      </c>
      <c r="K54" s="45">
        <f t="shared" si="2"/>
        <v>-20000</v>
      </c>
      <c r="L54" s="46">
        <v>790000</v>
      </c>
      <c r="M54" s="44">
        <v>-1.2999999999999999E-2</v>
      </c>
      <c r="N54" s="74">
        <f t="shared" si="3"/>
        <v>-10000</v>
      </c>
    </row>
    <row r="55" spans="1:14" s="8" customFormat="1" ht="15" x14ac:dyDescent="0.2">
      <c r="A55" s="71">
        <v>8003446</v>
      </c>
      <c r="B55" s="2"/>
      <c r="C55" s="1">
        <v>134238</v>
      </c>
      <c r="D55" s="3" t="s">
        <v>59</v>
      </c>
      <c r="E55" s="3" t="s">
        <v>1</v>
      </c>
      <c r="F55" s="4" t="s">
        <v>2</v>
      </c>
      <c r="G55" s="32">
        <f>VLOOKUP(A55,'[1]merge data'!$B$10:$S$70,18,FALSE)-VLOOKUP(A55,'[1]MFG  &amp; Maximum Gains'!$B$9:$R$69,17,FALSE)</f>
        <v>846255.25717097067</v>
      </c>
      <c r="H55" s="5">
        <v>846000</v>
      </c>
      <c r="I55" s="5">
        <v>965000</v>
      </c>
      <c r="J55" s="6">
        <v>0.14000000000000001</v>
      </c>
      <c r="K55" s="38">
        <f t="shared" si="2"/>
        <v>119000</v>
      </c>
      <c r="L55" s="7">
        <v>867000</v>
      </c>
      <c r="M55" s="6">
        <v>2.5000000000000001E-2</v>
      </c>
      <c r="N55" s="72">
        <f t="shared" si="3"/>
        <v>21000</v>
      </c>
    </row>
    <row r="56" spans="1:14" s="8" customFormat="1" ht="15" x14ac:dyDescent="0.2">
      <c r="A56" s="71">
        <v>8003032</v>
      </c>
      <c r="B56" s="2"/>
      <c r="C56" s="1">
        <v>143560</v>
      </c>
      <c r="D56" s="3" t="s">
        <v>27</v>
      </c>
      <c r="E56" s="3" t="s">
        <v>1</v>
      </c>
      <c r="F56" s="4" t="s">
        <v>2</v>
      </c>
      <c r="G56" s="32">
        <f>VLOOKUP(A56,'[1]merge data'!$B$10:$S$70,18,FALSE)-VLOOKUP(A56,'[1]MFG  &amp; Maximum Gains'!$B$9:$R$69,17,FALSE)</f>
        <v>983894.11954741378</v>
      </c>
      <c r="H56" s="5">
        <v>984000</v>
      </c>
      <c r="I56" s="5">
        <v>1080000</v>
      </c>
      <c r="J56" s="6">
        <v>9.8000000000000004E-2</v>
      </c>
      <c r="K56" s="38">
        <f t="shared" si="2"/>
        <v>96000</v>
      </c>
      <c r="L56" s="7">
        <v>1010000</v>
      </c>
      <c r="M56" s="6">
        <v>2.5999999999999999E-2</v>
      </c>
      <c r="N56" s="72">
        <f t="shared" si="3"/>
        <v>26000</v>
      </c>
    </row>
    <row r="57" spans="1:14" s="8" customFormat="1" ht="15" x14ac:dyDescent="0.2">
      <c r="A57" s="71">
        <v>8003034</v>
      </c>
      <c r="B57" s="2"/>
      <c r="C57" s="1">
        <v>109154</v>
      </c>
      <c r="D57" s="3" t="s">
        <v>29</v>
      </c>
      <c r="E57" s="3" t="s">
        <v>1</v>
      </c>
      <c r="F57" s="4" t="s">
        <v>2</v>
      </c>
      <c r="G57" s="32">
        <f>VLOOKUP(A57,'[1]merge data'!$B$10:$S$70,18,FALSE)-VLOOKUP(A57,'[1]MFG  &amp; Maximum Gains'!$B$9:$R$69,17,FALSE)</f>
        <v>707768.09308471461</v>
      </c>
      <c r="H57" s="5">
        <v>708000</v>
      </c>
      <c r="I57" s="5">
        <v>739000</v>
      </c>
      <c r="J57" s="6">
        <v>4.4999999999999998E-2</v>
      </c>
      <c r="K57" s="38">
        <f t="shared" si="2"/>
        <v>31000</v>
      </c>
      <c r="L57" s="7">
        <v>725000</v>
      </c>
      <c r="M57" s="6">
        <v>2.5000000000000001E-2</v>
      </c>
      <c r="N57" s="72">
        <f t="shared" si="3"/>
        <v>17000</v>
      </c>
    </row>
    <row r="58" spans="1:14" s="8" customFormat="1" ht="15" x14ac:dyDescent="0.2">
      <c r="A58" s="71">
        <v>8003033</v>
      </c>
      <c r="B58" s="2"/>
      <c r="C58" s="1">
        <v>109153</v>
      </c>
      <c r="D58" s="3" t="s">
        <v>28</v>
      </c>
      <c r="E58" s="3" t="s">
        <v>1</v>
      </c>
      <c r="F58" s="4" t="s">
        <v>2</v>
      </c>
      <c r="G58" s="32">
        <f>VLOOKUP(A58,'[1]merge data'!$B$10:$S$70,18,FALSE)-VLOOKUP(A58,'[1]MFG  &amp; Maximum Gains'!$B$9:$R$69,17,FALSE)</f>
        <v>817060.02964456903</v>
      </c>
      <c r="H58" s="5">
        <v>817000</v>
      </c>
      <c r="I58" s="5">
        <v>857000</v>
      </c>
      <c r="J58" s="6">
        <v>4.9000000000000002E-2</v>
      </c>
      <c r="K58" s="38">
        <f t="shared" si="2"/>
        <v>40000</v>
      </c>
      <c r="L58" s="7">
        <v>838000</v>
      </c>
      <c r="M58" s="6">
        <v>2.5999999999999999E-2</v>
      </c>
      <c r="N58" s="72">
        <f t="shared" si="3"/>
        <v>21000</v>
      </c>
    </row>
    <row r="59" spans="1:14" s="8" customFormat="1" ht="15" x14ac:dyDescent="0.2">
      <c r="A59" s="71">
        <v>8003422</v>
      </c>
      <c r="B59" s="2"/>
      <c r="C59" s="1">
        <v>109258</v>
      </c>
      <c r="D59" s="3" t="s">
        <v>53</v>
      </c>
      <c r="E59" s="3" t="s">
        <v>1</v>
      </c>
      <c r="F59" s="4" t="s">
        <v>2</v>
      </c>
      <c r="G59" s="32">
        <f>VLOOKUP(A59,'[1]merge data'!$B$10:$S$70,18,FALSE)-VLOOKUP(A59,'[1]MFG  &amp; Maximum Gains'!$B$9:$R$69,17,FALSE)</f>
        <v>1248132.0206570891</v>
      </c>
      <c r="H59" s="5">
        <v>1248000</v>
      </c>
      <c r="I59" s="5">
        <v>1327000</v>
      </c>
      <c r="J59" s="6">
        <v>6.3E-2</v>
      </c>
      <c r="K59" s="38">
        <f t="shared" si="2"/>
        <v>79000</v>
      </c>
      <c r="L59" s="7">
        <v>1282000</v>
      </c>
      <c r="M59" s="6">
        <v>2.7E-2</v>
      </c>
      <c r="N59" s="72">
        <f t="shared" si="3"/>
        <v>34000</v>
      </c>
    </row>
    <row r="60" spans="1:14" s="8" customFormat="1" ht="15" x14ac:dyDescent="0.2">
      <c r="A60" s="71">
        <v>8002248</v>
      </c>
      <c r="B60" s="2"/>
      <c r="C60" s="1">
        <v>109070</v>
      </c>
      <c r="D60" s="3" t="s">
        <v>18</v>
      </c>
      <c r="E60" s="3" t="s">
        <v>1</v>
      </c>
      <c r="F60" s="4" t="s">
        <v>2</v>
      </c>
      <c r="G60" s="32">
        <f>VLOOKUP(A60,'[1]merge data'!$B$10:$S$70,18,FALSE)-VLOOKUP(A60,'[1]MFG  &amp; Maximum Gains'!$B$9:$R$69,17,FALSE)</f>
        <v>285427.97223404254</v>
      </c>
      <c r="H60" s="5">
        <v>285000</v>
      </c>
      <c r="I60" s="5">
        <v>292000</v>
      </c>
      <c r="J60" s="6">
        <v>2.1999999999999999E-2</v>
      </c>
      <c r="K60" s="38">
        <f t="shared" si="2"/>
        <v>7000</v>
      </c>
      <c r="L60" s="7">
        <v>291000</v>
      </c>
      <c r="M60" s="6">
        <v>1.7999999999999999E-2</v>
      </c>
      <c r="N60" s="72">
        <f t="shared" si="3"/>
        <v>6000</v>
      </c>
    </row>
    <row r="61" spans="1:14" s="8" customFormat="1" ht="15" x14ac:dyDescent="0.2">
      <c r="A61" s="73">
        <v>8003103</v>
      </c>
      <c r="B61" s="39"/>
      <c r="C61" s="39">
        <v>109206</v>
      </c>
      <c r="D61" s="40" t="s">
        <v>43</v>
      </c>
      <c r="E61" s="40" t="s">
        <v>1</v>
      </c>
      <c r="F61" s="41" t="s">
        <v>2</v>
      </c>
      <c r="G61" s="42">
        <f>VLOOKUP(A61,'[1]merge data'!$B$10:$S$70,18,FALSE)-VLOOKUP(A61,'[1]MFG  &amp; Maximum Gains'!$B$9:$R$69,17,FALSE)</f>
        <v>347285.49632847437</v>
      </c>
      <c r="H61" s="43">
        <v>347000</v>
      </c>
      <c r="I61" s="43">
        <v>345000</v>
      </c>
      <c r="J61" s="44">
        <v>-6.0000000000000001E-3</v>
      </c>
      <c r="K61" s="45">
        <f t="shared" si="2"/>
        <v>-2000</v>
      </c>
      <c r="L61" s="46">
        <v>345000</v>
      </c>
      <c r="M61" s="44">
        <v>-6.0000000000000001E-3</v>
      </c>
      <c r="N61" s="74">
        <f t="shared" si="3"/>
        <v>-2000</v>
      </c>
    </row>
    <row r="62" spans="1:14" s="8" customFormat="1" ht="15" x14ac:dyDescent="0.2">
      <c r="A62" s="73">
        <v>8003447</v>
      </c>
      <c r="B62" s="39"/>
      <c r="C62" s="39">
        <v>136804</v>
      </c>
      <c r="D62" s="40" t="s">
        <v>60</v>
      </c>
      <c r="E62" s="40" t="s">
        <v>1</v>
      </c>
      <c r="F62" s="41" t="s">
        <v>2</v>
      </c>
      <c r="G62" s="42">
        <f>VLOOKUP(A62,'[1]merge data'!$B$10:$S$70,18,FALSE)-VLOOKUP(A62,'[1]MFG  &amp; Maximum Gains'!$B$9:$R$69,17,FALSE)</f>
        <v>925236.73864451831</v>
      </c>
      <c r="H62" s="43">
        <v>994000</v>
      </c>
      <c r="I62" s="43">
        <v>968000</v>
      </c>
      <c r="J62" s="44">
        <v>-2.7E-2</v>
      </c>
      <c r="K62" s="45">
        <f t="shared" si="2"/>
        <v>-26000</v>
      </c>
      <c r="L62" s="46">
        <v>981000</v>
      </c>
      <c r="M62" s="44">
        <v>-1.2999999999999999E-2</v>
      </c>
      <c r="N62" s="74">
        <f t="shared" si="3"/>
        <v>-13000</v>
      </c>
    </row>
    <row r="63" spans="1:14" s="8" customFormat="1" ht="15" x14ac:dyDescent="0.2">
      <c r="A63" s="73">
        <v>8002160</v>
      </c>
      <c r="B63" s="39"/>
      <c r="C63" s="39">
        <v>109007</v>
      </c>
      <c r="D63" s="40" t="s">
        <v>8</v>
      </c>
      <c r="E63" s="40" t="s">
        <v>1</v>
      </c>
      <c r="F63" s="41" t="s">
        <v>2</v>
      </c>
      <c r="G63" s="42">
        <f>VLOOKUP(A63,'[1]merge data'!$B$10:$S$70,18,FALSE)-VLOOKUP(A63,'[1]MFG  &amp; Maximum Gains'!$B$9:$R$69,17,FALSE)</f>
        <v>724096.78530599852</v>
      </c>
      <c r="H63" s="43">
        <v>724000</v>
      </c>
      <c r="I63" s="43">
        <v>706000</v>
      </c>
      <c r="J63" s="44">
        <v>-2.5000000000000001E-2</v>
      </c>
      <c r="K63" s="45">
        <f t="shared" si="2"/>
        <v>-18000</v>
      </c>
      <c r="L63" s="46">
        <v>715000</v>
      </c>
      <c r="M63" s="44">
        <v>-1.2E-2</v>
      </c>
      <c r="N63" s="74">
        <f t="shared" si="3"/>
        <v>-9000</v>
      </c>
    </row>
    <row r="64" spans="1:14" s="8" customFormat="1" ht="15" x14ac:dyDescent="0.2">
      <c r="A64" s="71">
        <v>8003106</v>
      </c>
      <c r="B64" s="2"/>
      <c r="C64" s="1">
        <v>109209</v>
      </c>
      <c r="D64" s="3" t="s">
        <v>45</v>
      </c>
      <c r="E64" s="3" t="s">
        <v>1</v>
      </c>
      <c r="F64" s="4" t="s">
        <v>2</v>
      </c>
      <c r="G64" s="32">
        <f>VLOOKUP(A64,'[1]merge data'!$B$10:$S$70,18,FALSE)-VLOOKUP(A64,'[1]MFG  &amp; Maximum Gains'!$B$9:$R$69,17,FALSE)</f>
        <v>331901.64271186444</v>
      </c>
      <c r="H64" s="5">
        <v>332000</v>
      </c>
      <c r="I64" s="5">
        <v>341000</v>
      </c>
      <c r="J64" s="6">
        <v>2.9000000000000001E-2</v>
      </c>
      <c r="K64" s="38">
        <f t="shared" si="2"/>
        <v>9000</v>
      </c>
      <c r="L64" s="7">
        <v>338000</v>
      </c>
      <c r="M64" s="6">
        <v>1.9E-2</v>
      </c>
      <c r="N64" s="72">
        <f t="shared" si="3"/>
        <v>6000</v>
      </c>
    </row>
    <row r="65" spans="1:14" s="8" customFormat="1" ht="15" x14ac:dyDescent="0.2">
      <c r="A65" s="71">
        <v>8002249</v>
      </c>
      <c r="B65" s="2"/>
      <c r="C65" s="1">
        <v>142941</v>
      </c>
      <c r="D65" s="3" t="s">
        <v>19</v>
      </c>
      <c r="E65" s="3" t="s">
        <v>1</v>
      </c>
      <c r="F65" s="4" t="s">
        <v>2</v>
      </c>
      <c r="G65" s="32">
        <f>VLOOKUP(A65,'[1]merge data'!$B$10:$S$70,18,FALSE)-VLOOKUP(A65,'[1]MFG  &amp; Maximum Gains'!$B$9:$R$69,17,FALSE)</f>
        <v>660493.45963708486</v>
      </c>
      <c r="H65" s="5">
        <v>660000</v>
      </c>
      <c r="I65" s="5">
        <v>737000</v>
      </c>
      <c r="J65" s="6">
        <v>0.115</v>
      </c>
      <c r="K65" s="38">
        <f t="shared" si="2"/>
        <v>77000</v>
      </c>
      <c r="L65" s="7">
        <v>677000</v>
      </c>
      <c r="M65" s="6">
        <v>2.4E-2</v>
      </c>
      <c r="N65" s="72">
        <f t="shared" si="3"/>
        <v>17000</v>
      </c>
    </row>
    <row r="66" spans="1:14" s="8" customFormat="1" ht="15" x14ac:dyDescent="0.2">
      <c r="A66" s="71">
        <v>8002250</v>
      </c>
      <c r="B66" s="2"/>
      <c r="C66" s="1">
        <v>109072</v>
      </c>
      <c r="D66" s="3" t="s">
        <v>20</v>
      </c>
      <c r="E66" s="3" t="s">
        <v>1</v>
      </c>
      <c r="F66" s="4" t="s">
        <v>2</v>
      </c>
      <c r="G66" s="32">
        <f>VLOOKUP(A66,'[1]merge data'!$B$10:$S$70,18,FALSE)-VLOOKUP(A66,'[1]MFG  &amp; Maximum Gains'!$B$9:$R$69,17,FALSE)</f>
        <v>1166625.6904166788</v>
      </c>
      <c r="H66" s="5">
        <v>1167000</v>
      </c>
      <c r="I66" s="5">
        <v>1319000</v>
      </c>
      <c r="J66" s="6">
        <v>0.13</v>
      </c>
      <c r="K66" s="38">
        <f t="shared" si="2"/>
        <v>152000</v>
      </c>
      <c r="L66" s="7">
        <v>1198000</v>
      </c>
      <c r="M66" s="6">
        <v>2.7E-2</v>
      </c>
      <c r="N66" s="72">
        <f t="shared" si="3"/>
        <v>31000</v>
      </c>
    </row>
    <row r="67" spans="1:14" s="8" customFormat="1" ht="15" x14ac:dyDescent="0.2">
      <c r="A67" s="71">
        <v>8003125</v>
      </c>
      <c r="B67" s="2"/>
      <c r="C67" s="1">
        <v>142754</v>
      </c>
      <c r="D67" s="3" t="s">
        <v>48</v>
      </c>
      <c r="E67" s="3" t="s">
        <v>1</v>
      </c>
      <c r="F67" s="4" t="s">
        <v>2</v>
      </c>
      <c r="G67" s="33">
        <f>VLOOKUP(A67,'[1]merge data'!$B$10:$S$70,18,FALSE)-VLOOKUP(A67,'[1]MFG  &amp; Maximum Gains'!$B$9:$R$69,17,FALSE)</f>
        <v>1784947.9410776962</v>
      </c>
      <c r="H67" s="5">
        <v>1803000</v>
      </c>
      <c r="I67" s="5">
        <v>2018000</v>
      </c>
      <c r="J67" s="6">
        <v>0.11899999999999999</v>
      </c>
      <c r="K67" s="38">
        <f t="shared" si="2"/>
        <v>215000</v>
      </c>
      <c r="L67" s="7">
        <v>1852000</v>
      </c>
      <c r="M67" s="6">
        <v>2.8000000000000001E-2</v>
      </c>
      <c r="N67" s="72">
        <f t="shared" si="3"/>
        <v>49000</v>
      </c>
    </row>
    <row r="68" spans="1:14" s="8" customFormat="1" ht="15" x14ac:dyDescent="0.2">
      <c r="A68" s="71">
        <v>8002251</v>
      </c>
      <c r="B68" s="2"/>
      <c r="C68" s="1">
        <v>109073</v>
      </c>
      <c r="D68" s="3" t="s">
        <v>21</v>
      </c>
      <c r="E68" s="3" t="s">
        <v>1</v>
      </c>
      <c r="F68" s="4" t="s">
        <v>2</v>
      </c>
      <c r="G68" s="32">
        <f>VLOOKUP(A68,'[1]merge data'!$B$10:$S$70,18,FALSE)-VLOOKUP(A68,'[1]MFG  &amp; Maximum Gains'!$B$9:$R$69,17,FALSE)</f>
        <v>746588.63605915266</v>
      </c>
      <c r="H68" s="5">
        <v>747000</v>
      </c>
      <c r="I68" s="5">
        <v>799000</v>
      </c>
      <c r="J68" s="6">
        <v>7.0000000000000007E-2</v>
      </c>
      <c r="K68" s="38">
        <f t="shared" si="2"/>
        <v>52000</v>
      </c>
      <c r="L68" s="7">
        <v>765000</v>
      </c>
      <c r="M68" s="6">
        <v>2.5000000000000001E-2</v>
      </c>
      <c r="N68" s="72">
        <f t="shared" si="3"/>
        <v>18000</v>
      </c>
    </row>
    <row r="69" spans="1:14" s="8" customFormat="1" ht="15" x14ac:dyDescent="0.2">
      <c r="A69" s="71">
        <v>8003423</v>
      </c>
      <c r="B69" s="2"/>
      <c r="C69" s="1">
        <v>143559</v>
      </c>
      <c r="D69" s="3" t="s">
        <v>54</v>
      </c>
      <c r="E69" s="3" t="s">
        <v>1</v>
      </c>
      <c r="F69" s="4" t="s">
        <v>2</v>
      </c>
      <c r="G69" s="32">
        <f>VLOOKUP(A69,'[1]merge data'!$B$10:$S$70,18,FALSE)-VLOOKUP(A69,'[1]MFG  &amp; Maximum Gains'!$B$9:$R$69,17,FALSE)</f>
        <v>807696.3705520262</v>
      </c>
      <c r="H69" s="5">
        <v>808000</v>
      </c>
      <c r="I69" s="5">
        <v>828000</v>
      </c>
      <c r="J69" s="6">
        <v>2.5000000000000001E-2</v>
      </c>
      <c r="K69" s="38">
        <f t="shared" si="2"/>
        <v>20000</v>
      </c>
      <c r="L69" s="7">
        <v>828000</v>
      </c>
      <c r="M69" s="6">
        <v>2.5000000000000001E-2</v>
      </c>
      <c r="N69" s="72">
        <f t="shared" si="3"/>
        <v>20000</v>
      </c>
    </row>
    <row r="70" spans="1:14" s="8" customFormat="1" ht="15" x14ac:dyDescent="0.2">
      <c r="A70" s="71">
        <v>8002162</v>
      </c>
      <c r="B70" s="2"/>
      <c r="C70" s="1">
        <v>143010</v>
      </c>
      <c r="D70" s="3" t="s">
        <v>9</v>
      </c>
      <c r="E70" s="3" t="s">
        <v>1</v>
      </c>
      <c r="F70" s="4" t="s">
        <v>2</v>
      </c>
      <c r="G70" s="32">
        <f>VLOOKUP(A70,'[1]merge data'!$B$10:$S$70,18,FALSE)-VLOOKUP(A70,'[1]MFG  &amp; Maximum Gains'!$B$9:$R$69,17,FALSE)</f>
        <v>664760.55768244143</v>
      </c>
      <c r="H70" s="5">
        <v>665000</v>
      </c>
      <c r="I70" s="5">
        <v>685000</v>
      </c>
      <c r="J70" s="6">
        <v>0.03</v>
      </c>
      <c r="K70" s="38">
        <f t="shared" si="2"/>
        <v>20000</v>
      </c>
      <c r="L70" s="7">
        <v>681000</v>
      </c>
      <c r="M70" s="6">
        <v>2.4E-2</v>
      </c>
      <c r="N70" s="72">
        <f t="shared" si="3"/>
        <v>16000</v>
      </c>
    </row>
    <row r="71" spans="1:14" s="8" customFormat="1" ht="15" x14ac:dyDescent="0.2">
      <c r="A71" s="73">
        <v>8004000</v>
      </c>
      <c r="B71" s="39"/>
      <c r="C71" s="39">
        <v>138394</v>
      </c>
      <c r="D71" s="40" t="s">
        <v>63</v>
      </c>
      <c r="E71" s="40" t="s">
        <v>64</v>
      </c>
      <c r="F71" s="41" t="s">
        <v>2</v>
      </c>
      <c r="G71" s="42" t="e">
        <f>VLOOKUP(A71,'[1]merge data'!$B$10:$S$70,18,FALSE)-VLOOKUP(A71,'[1]MFG  &amp; Maximum Gains'!$B$9:$R$69,17,FALSE)</f>
        <v>#N/A</v>
      </c>
      <c r="H71" s="43">
        <v>2024000</v>
      </c>
      <c r="I71" s="43">
        <v>1967000</v>
      </c>
      <c r="J71" s="44">
        <v>-2.8000000000000001E-2</v>
      </c>
      <c r="K71" s="45">
        <f t="shared" si="2"/>
        <v>-57000</v>
      </c>
      <c r="L71" s="46">
        <v>1996000</v>
      </c>
      <c r="M71" s="44">
        <v>-1.4E-2</v>
      </c>
      <c r="N71" s="74">
        <f t="shared" si="3"/>
        <v>-28000</v>
      </c>
    </row>
    <row r="72" spans="1:14" s="8" customFormat="1" ht="15" x14ac:dyDescent="0.2">
      <c r="A72" s="71">
        <v>8005400</v>
      </c>
      <c r="B72" s="2"/>
      <c r="C72" s="1">
        <v>136520</v>
      </c>
      <c r="D72" s="3" t="s">
        <v>80</v>
      </c>
      <c r="E72" s="3" t="s">
        <v>64</v>
      </c>
      <c r="F72" s="4" t="s">
        <v>2</v>
      </c>
      <c r="G72" s="32" t="e">
        <f>VLOOKUP(A72,'[1]merge data'!$B$10:$S$70,18,FALSE)-VLOOKUP(A72,'[1]MFG  &amp; Maximum Gains'!$B$9:$R$69,17,FALSE)</f>
        <v>#N/A</v>
      </c>
      <c r="H72" s="5">
        <v>4006000</v>
      </c>
      <c r="I72" s="5">
        <v>4193000</v>
      </c>
      <c r="J72" s="6">
        <v>4.7E-2</v>
      </c>
      <c r="K72" s="38">
        <f t="shared" si="2"/>
        <v>187000</v>
      </c>
      <c r="L72" s="7">
        <v>4123000</v>
      </c>
      <c r="M72" s="6">
        <v>2.9000000000000001E-2</v>
      </c>
      <c r="N72" s="72">
        <f t="shared" si="3"/>
        <v>117000</v>
      </c>
    </row>
    <row r="73" spans="1:14" s="8" customFormat="1" ht="15" x14ac:dyDescent="0.2">
      <c r="A73" s="71">
        <v>8004001</v>
      </c>
      <c r="B73" s="2"/>
      <c r="C73" s="1">
        <v>138985</v>
      </c>
      <c r="D73" s="3" t="s">
        <v>65</v>
      </c>
      <c r="E73" s="3" t="s">
        <v>64</v>
      </c>
      <c r="F73" s="4" t="s">
        <v>2</v>
      </c>
      <c r="G73" s="32" t="e">
        <f>VLOOKUP(A73,'[1]merge data'!$B$10:$S$70,18,FALSE)-VLOOKUP(A73,'[1]MFG  &amp; Maximum Gains'!$B$9:$R$69,17,FALSE)</f>
        <v>#N/A</v>
      </c>
      <c r="H73" s="5">
        <v>2248000</v>
      </c>
      <c r="I73" s="5">
        <v>2279000</v>
      </c>
      <c r="J73" s="6">
        <v>1.4E-2</v>
      </c>
      <c r="K73" s="38">
        <f t="shared" si="2"/>
        <v>31000</v>
      </c>
      <c r="L73" s="7">
        <v>2279000</v>
      </c>
      <c r="M73" s="6">
        <v>1.4E-2</v>
      </c>
      <c r="N73" s="72">
        <f t="shared" si="3"/>
        <v>31000</v>
      </c>
    </row>
    <row r="74" spans="1:14" s="8" customFormat="1" ht="15" x14ac:dyDescent="0.2">
      <c r="A74" s="71">
        <v>8004130</v>
      </c>
      <c r="B74" s="2"/>
      <c r="C74" s="1">
        <v>109306</v>
      </c>
      <c r="D74" s="3" t="s">
        <v>73</v>
      </c>
      <c r="E74" s="3" t="s">
        <v>64</v>
      </c>
      <c r="F74" s="4" t="s">
        <v>2</v>
      </c>
      <c r="G74" s="32" t="e">
        <f>VLOOKUP(A74,'[1]merge data'!$B$10:$S$70,18,FALSE)-VLOOKUP(A74,'[1]MFG  &amp; Maximum Gains'!$B$9:$R$69,17,FALSE)</f>
        <v>#N/A</v>
      </c>
      <c r="H74" s="5">
        <v>4383000</v>
      </c>
      <c r="I74" s="5">
        <v>4491000</v>
      </c>
      <c r="J74" s="6">
        <v>2.5000000000000001E-2</v>
      </c>
      <c r="K74" s="38">
        <f t="shared" ref="K74:K86" si="4">I74-H74</f>
        <v>108000</v>
      </c>
      <c r="L74" s="7">
        <v>4491000</v>
      </c>
      <c r="M74" s="6">
        <v>2.5000000000000001E-2</v>
      </c>
      <c r="N74" s="72">
        <f t="shared" ref="N74:N86" si="5">L74-H74</f>
        <v>108000</v>
      </c>
    </row>
    <row r="75" spans="1:14" s="8" customFormat="1" ht="15" x14ac:dyDescent="0.2">
      <c r="A75" s="71">
        <v>8004107</v>
      </c>
      <c r="B75" s="2"/>
      <c r="C75" s="1">
        <v>136966</v>
      </c>
      <c r="D75" s="3" t="s">
        <v>71</v>
      </c>
      <c r="E75" s="3" t="s">
        <v>64</v>
      </c>
      <c r="F75" s="4" t="s">
        <v>2</v>
      </c>
      <c r="G75" s="32" t="e">
        <f>VLOOKUP(A75,'[1]merge data'!$B$10:$S$70,18,FALSE)-VLOOKUP(A75,'[1]MFG  &amp; Maximum Gains'!$B$9:$R$69,17,FALSE)</f>
        <v>#N/A</v>
      </c>
      <c r="H75" s="5">
        <v>4081000</v>
      </c>
      <c r="I75" s="5">
        <v>4187000</v>
      </c>
      <c r="J75" s="6">
        <v>2.5999999999999999E-2</v>
      </c>
      <c r="K75" s="38">
        <f t="shared" si="4"/>
        <v>106000</v>
      </c>
      <c r="L75" s="7">
        <v>4187000</v>
      </c>
      <c r="M75" s="6">
        <v>2.5999999999999999E-2</v>
      </c>
      <c r="N75" s="72">
        <f t="shared" si="5"/>
        <v>106000</v>
      </c>
    </row>
    <row r="76" spans="1:14" s="8" customFormat="1" ht="15" x14ac:dyDescent="0.2">
      <c r="A76" s="71">
        <v>8004004</v>
      </c>
      <c r="B76" s="2"/>
      <c r="C76" s="1">
        <v>142127</v>
      </c>
      <c r="D76" s="3" t="s">
        <v>70</v>
      </c>
      <c r="E76" s="3" t="s">
        <v>64</v>
      </c>
      <c r="F76" s="4" t="s">
        <v>68</v>
      </c>
      <c r="G76" s="32" t="e">
        <f>VLOOKUP(A76,'[1]merge data'!$B$10:$S$70,18,FALSE)-VLOOKUP(A76,'[1]MFG  &amp; Maximum Gains'!$B$9:$R$69,17,FALSE)</f>
        <v>#N/A</v>
      </c>
      <c r="H76" s="5" t="s">
        <v>69</v>
      </c>
      <c r="I76" s="5" t="s">
        <v>69</v>
      </c>
      <c r="J76" s="6" t="s">
        <v>69</v>
      </c>
      <c r="K76" s="38" t="e">
        <f t="shared" si="4"/>
        <v>#VALUE!</v>
      </c>
      <c r="L76" s="7" t="s">
        <v>69</v>
      </c>
      <c r="M76" s="6" t="s">
        <v>69</v>
      </c>
      <c r="N76" s="72" t="e">
        <f t="shared" si="5"/>
        <v>#VALUE!</v>
      </c>
    </row>
    <row r="77" spans="1:14" s="8" customFormat="1" ht="15" x14ac:dyDescent="0.2">
      <c r="A77" s="71">
        <v>8004003</v>
      </c>
      <c r="B77" s="2"/>
      <c r="C77" s="1">
        <v>142125</v>
      </c>
      <c r="D77" s="3" t="s">
        <v>67</v>
      </c>
      <c r="E77" s="3" t="s">
        <v>64</v>
      </c>
      <c r="F77" s="4" t="s">
        <v>68</v>
      </c>
      <c r="G77" s="32" t="e">
        <f>VLOOKUP(A77,'[1]merge data'!$B$10:$S$70,18,FALSE)-VLOOKUP(A77,'[1]MFG  &amp; Maximum Gains'!$B$9:$R$69,17,FALSE)</f>
        <v>#N/A</v>
      </c>
      <c r="H77" s="5" t="s">
        <v>69</v>
      </c>
      <c r="I77" s="5" t="s">
        <v>69</v>
      </c>
      <c r="J77" s="6" t="s">
        <v>69</v>
      </c>
      <c r="K77" s="38" t="e">
        <f t="shared" si="4"/>
        <v>#VALUE!</v>
      </c>
      <c r="L77" s="7" t="s">
        <v>69</v>
      </c>
      <c r="M77" s="6" t="s">
        <v>69</v>
      </c>
      <c r="N77" s="72" t="e">
        <f t="shared" si="5"/>
        <v>#VALUE!</v>
      </c>
    </row>
    <row r="78" spans="1:14" s="8" customFormat="1" ht="15" x14ac:dyDescent="0.2">
      <c r="A78" s="71">
        <v>8004128</v>
      </c>
      <c r="B78" s="2"/>
      <c r="C78" s="1">
        <v>136335</v>
      </c>
      <c r="D78" s="3" t="s">
        <v>72</v>
      </c>
      <c r="E78" s="3" t="s">
        <v>64</v>
      </c>
      <c r="F78" s="4" t="s">
        <v>2</v>
      </c>
      <c r="G78" s="32" t="e">
        <f>VLOOKUP(A78,'[1]merge data'!$B$10:$S$70,18,FALSE)-VLOOKUP(A78,'[1]MFG  &amp; Maximum Gains'!$B$9:$R$69,17,FALSE)</f>
        <v>#N/A</v>
      </c>
      <c r="H78" s="5">
        <v>5414000</v>
      </c>
      <c r="I78" s="5">
        <v>5665000</v>
      </c>
      <c r="J78" s="6">
        <v>4.5999999999999999E-2</v>
      </c>
      <c r="K78" s="38">
        <f t="shared" si="4"/>
        <v>251000</v>
      </c>
      <c r="L78" s="7">
        <v>5573000</v>
      </c>
      <c r="M78" s="6">
        <v>2.9000000000000001E-2</v>
      </c>
      <c r="N78" s="72">
        <f t="shared" si="5"/>
        <v>159000</v>
      </c>
    </row>
    <row r="79" spans="1:14" s="8" customFormat="1" ht="15" x14ac:dyDescent="0.2">
      <c r="A79" s="71">
        <v>8005401</v>
      </c>
      <c r="B79" s="76"/>
      <c r="C79" s="1">
        <v>136483</v>
      </c>
      <c r="D79" s="3" t="s">
        <v>103</v>
      </c>
      <c r="E79" s="3" t="s">
        <v>64</v>
      </c>
      <c r="F79" s="4" t="s">
        <v>2</v>
      </c>
      <c r="G79" s="47"/>
      <c r="H79" s="5">
        <v>3878000</v>
      </c>
      <c r="I79" s="5">
        <v>4097000</v>
      </c>
      <c r="J79" s="6">
        <v>5.6000000000000001E-2</v>
      </c>
      <c r="K79" s="38">
        <f t="shared" si="4"/>
        <v>219000</v>
      </c>
      <c r="L79" s="7">
        <v>3991000</v>
      </c>
      <c r="M79" s="6">
        <v>2.9000000000000001E-2</v>
      </c>
      <c r="N79" s="72">
        <f t="shared" si="5"/>
        <v>113000</v>
      </c>
    </row>
    <row r="80" spans="1:14" s="8" customFormat="1" ht="15" x14ac:dyDescent="0.2">
      <c r="A80" s="71">
        <v>8004132</v>
      </c>
      <c r="B80" s="2"/>
      <c r="C80" s="1">
        <v>138522</v>
      </c>
      <c r="D80" s="3" t="s">
        <v>74</v>
      </c>
      <c r="E80" s="3" t="s">
        <v>64</v>
      </c>
      <c r="F80" s="4" t="s">
        <v>2</v>
      </c>
      <c r="G80" s="32" t="e">
        <f>VLOOKUP(A80,'[1]merge data'!$B$10:$S$70,18,FALSE)-VLOOKUP(A80,'[1]MFG  &amp; Maximum Gains'!$B$9:$R$69,17,FALSE)</f>
        <v>#N/A</v>
      </c>
      <c r="H80" s="5">
        <v>4078000</v>
      </c>
      <c r="I80" s="5">
        <v>4097000</v>
      </c>
      <c r="J80" s="6">
        <v>5.0000000000000001E-3</v>
      </c>
      <c r="K80" s="38">
        <f t="shared" si="4"/>
        <v>19000</v>
      </c>
      <c r="L80" s="7">
        <v>4097000</v>
      </c>
      <c r="M80" s="6">
        <v>5.0000000000000001E-3</v>
      </c>
      <c r="N80" s="72">
        <f t="shared" si="5"/>
        <v>19000</v>
      </c>
    </row>
    <row r="81" spans="1:14" s="8" customFormat="1" ht="15" x14ac:dyDescent="0.2">
      <c r="A81" s="71">
        <v>8004608</v>
      </c>
      <c r="B81" s="2"/>
      <c r="C81" s="1">
        <v>109329</v>
      </c>
      <c r="D81" s="3" t="s">
        <v>79</v>
      </c>
      <c r="E81" s="3" t="s">
        <v>64</v>
      </c>
      <c r="F81" s="4" t="s">
        <v>2</v>
      </c>
      <c r="G81" s="32" t="e">
        <f>VLOOKUP(A81,'[1]merge data'!$B$10:$S$70,18,FALSE)-VLOOKUP(A81,'[1]MFG  &amp; Maximum Gains'!$B$9:$R$69,17,FALSE)</f>
        <v>#N/A</v>
      </c>
      <c r="H81" s="5">
        <v>3620000</v>
      </c>
      <c r="I81" s="5">
        <v>3799000</v>
      </c>
      <c r="J81" s="6">
        <v>4.9000000000000002E-2</v>
      </c>
      <c r="K81" s="38">
        <f t="shared" si="4"/>
        <v>179000</v>
      </c>
      <c r="L81" s="7">
        <v>3725000</v>
      </c>
      <c r="M81" s="6">
        <v>2.9000000000000001E-2</v>
      </c>
      <c r="N81" s="72">
        <f t="shared" si="5"/>
        <v>105000</v>
      </c>
    </row>
    <row r="82" spans="1:14" s="8" customFormat="1" ht="15" x14ac:dyDescent="0.2">
      <c r="A82" s="71">
        <v>8004133</v>
      </c>
      <c r="B82" s="2"/>
      <c r="C82" s="1">
        <v>136311</v>
      </c>
      <c r="D82" s="3" t="s">
        <v>75</v>
      </c>
      <c r="E82" s="3" t="s">
        <v>64</v>
      </c>
      <c r="F82" s="4" t="s">
        <v>2</v>
      </c>
      <c r="G82" s="32" t="e">
        <f>VLOOKUP(A82,'[1]merge data'!$B$10:$S$70,18,FALSE)-VLOOKUP(A82,'[1]MFG  &amp; Maximum Gains'!$B$9:$R$69,17,FALSE)</f>
        <v>#N/A</v>
      </c>
      <c r="H82" s="5">
        <v>2114000</v>
      </c>
      <c r="I82" s="5">
        <v>2158000</v>
      </c>
      <c r="J82" s="6">
        <v>2.1000000000000001E-2</v>
      </c>
      <c r="K82" s="38">
        <f t="shared" si="4"/>
        <v>44000</v>
      </c>
      <c r="L82" s="7">
        <v>2158000</v>
      </c>
      <c r="M82" s="6">
        <v>2.1000000000000001E-2</v>
      </c>
      <c r="N82" s="72">
        <f t="shared" si="5"/>
        <v>44000</v>
      </c>
    </row>
    <row r="83" spans="1:14" s="8" customFormat="1" ht="15" x14ac:dyDescent="0.2">
      <c r="A83" s="73">
        <v>8004607</v>
      </c>
      <c r="B83" s="39"/>
      <c r="C83" s="39">
        <v>109328</v>
      </c>
      <c r="D83" s="40" t="s">
        <v>78</v>
      </c>
      <c r="E83" s="40" t="s">
        <v>64</v>
      </c>
      <c r="F83" s="41" t="s">
        <v>2</v>
      </c>
      <c r="G83" s="42" t="e">
        <f>VLOOKUP(A83,'[1]merge data'!$B$10:$S$70,18,FALSE)-VLOOKUP(A83,'[1]MFG  &amp; Maximum Gains'!$B$9:$R$69,17,FALSE)</f>
        <v>#N/A</v>
      </c>
      <c r="H83" s="43">
        <v>1362000</v>
      </c>
      <c r="I83" s="43">
        <v>1325000</v>
      </c>
      <c r="J83" s="44">
        <v>-2.7E-2</v>
      </c>
      <c r="K83" s="45">
        <f t="shared" si="4"/>
        <v>-37000</v>
      </c>
      <c r="L83" s="46">
        <v>1344000</v>
      </c>
      <c r="M83" s="44">
        <v>-1.4E-2</v>
      </c>
      <c r="N83" s="74">
        <f t="shared" si="5"/>
        <v>-18000</v>
      </c>
    </row>
    <row r="84" spans="1:14" s="8" customFormat="1" ht="15" x14ac:dyDescent="0.2">
      <c r="A84" s="73">
        <v>8004002</v>
      </c>
      <c r="B84" s="39"/>
      <c r="C84" s="39">
        <v>140944</v>
      </c>
      <c r="D84" s="40" t="s">
        <v>66</v>
      </c>
      <c r="E84" s="40" t="s">
        <v>64</v>
      </c>
      <c r="F84" s="41" t="s">
        <v>2</v>
      </c>
      <c r="G84" s="42" t="e">
        <f>VLOOKUP(A84,'[1]merge data'!$B$10:$S$70,18,FALSE)-VLOOKUP(A84,'[1]MFG  &amp; Maximum Gains'!$B$9:$R$69,17,FALSE)</f>
        <v>#N/A</v>
      </c>
      <c r="H84" s="43">
        <v>472000</v>
      </c>
      <c r="I84" s="43">
        <v>461000</v>
      </c>
      <c r="J84" s="44">
        <v>-2.3E-2</v>
      </c>
      <c r="K84" s="45">
        <f t="shared" si="4"/>
        <v>-11000</v>
      </c>
      <c r="L84" s="46">
        <v>467000</v>
      </c>
      <c r="M84" s="44">
        <v>-1.0999999999999999E-2</v>
      </c>
      <c r="N84" s="74">
        <f t="shared" si="5"/>
        <v>-5000</v>
      </c>
    </row>
    <row r="85" spans="1:14" s="8" customFormat="1" ht="15" x14ac:dyDescent="0.2">
      <c r="A85" s="71">
        <v>8004138</v>
      </c>
      <c r="B85" s="2"/>
      <c r="C85" s="1">
        <v>137523</v>
      </c>
      <c r="D85" s="3" t="s">
        <v>77</v>
      </c>
      <c r="E85" s="3" t="s">
        <v>64</v>
      </c>
      <c r="F85" s="4" t="s">
        <v>2</v>
      </c>
      <c r="G85" s="32" t="e">
        <f>VLOOKUP(A85,'[1]merge data'!$B$10:$S$70,18,FALSE)-VLOOKUP(A85,'[1]MFG  &amp; Maximum Gains'!$B$9:$R$69,17,FALSE)</f>
        <v>#N/A</v>
      </c>
      <c r="H85" s="5">
        <v>4604000</v>
      </c>
      <c r="I85" s="5">
        <v>4957000</v>
      </c>
      <c r="J85" s="6">
        <v>7.6999999999999999E-2</v>
      </c>
      <c r="K85" s="38">
        <f t="shared" si="4"/>
        <v>353000</v>
      </c>
      <c r="L85" s="7">
        <v>4739000</v>
      </c>
      <c r="M85" s="6">
        <v>2.9000000000000001E-2</v>
      </c>
      <c r="N85" s="72">
        <f t="shared" si="5"/>
        <v>135000</v>
      </c>
    </row>
    <row r="86" spans="1:14" s="8" customFormat="1" ht="15" x14ac:dyDescent="0.2">
      <c r="A86" s="77">
        <v>8004134</v>
      </c>
      <c r="B86" s="78"/>
      <c r="C86" s="79">
        <v>137548</v>
      </c>
      <c r="D86" s="80" t="s">
        <v>76</v>
      </c>
      <c r="E86" s="80" t="s">
        <v>64</v>
      </c>
      <c r="F86" s="81" t="s">
        <v>2</v>
      </c>
      <c r="G86" s="82" t="e">
        <f>VLOOKUP(A86,'[1]merge data'!$B$10:$S$70,18,FALSE)-VLOOKUP(A86,'[1]MFG  &amp; Maximum Gains'!$B$9:$R$69,17,FALSE)</f>
        <v>#N/A</v>
      </c>
      <c r="H86" s="83">
        <v>5241000</v>
      </c>
      <c r="I86" s="83">
        <v>5685000</v>
      </c>
      <c r="J86" s="84">
        <v>8.5000000000000006E-2</v>
      </c>
      <c r="K86" s="85">
        <f t="shared" si="4"/>
        <v>444000</v>
      </c>
      <c r="L86" s="86">
        <v>5395000</v>
      </c>
      <c r="M86" s="84">
        <v>2.9000000000000001E-2</v>
      </c>
      <c r="N86" s="87">
        <f t="shared" si="5"/>
        <v>154000</v>
      </c>
    </row>
    <row r="87" spans="1:14" ht="13.5" thickBot="1" x14ac:dyDescent="0.25"/>
    <row r="88" spans="1:14" ht="16.5" thickTop="1" thickBot="1" x14ac:dyDescent="0.25">
      <c r="F88" s="50" t="s">
        <v>101</v>
      </c>
      <c r="G88" s="50"/>
      <c r="H88" s="48">
        <f>SUM(H71:H86)</f>
        <v>47525000</v>
      </c>
      <c r="I88" s="48">
        <f>SUM(I71:I86)</f>
        <v>49361000</v>
      </c>
      <c r="J88" s="51">
        <f>(I88-H88)/H88</f>
        <v>3.8632298790110466E-2</v>
      </c>
      <c r="K88" s="52">
        <f>I88-H88</f>
        <v>1836000</v>
      </c>
      <c r="L88" s="48">
        <f>SUM(L71:L86)</f>
        <v>48565000</v>
      </c>
      <c r="M88" s="51">
        <f>(L88-H88)/H88</f>
        <v>2.1883219358232509E-2</v>
      </c>
      <c r="N88" s="53">
        <f>L88-H88</f>
        <v>1040000</v>
      </c>
    </row>
    <row r="89" spans="1:14" ht="16.5" thickTop="1" thickBot="1" x14ac:dyDescent="0.25">
      <c r="F89" s="50" t="s">
        <v>102</v>
      </c>
      <c r="G89" s="50"/>
      <c r="H89" s="48">
        <f>SUM(H10:H70)</f>
        <v>46150000</v>
      </c>
      <c r="I89" s="48">
        <f>SUM(I10:I70)</f>
        <v>49429000</v>
      </c>
      <c r="J89" s="51">
        <f>(I89-H89)/H89</f>
        <v>7.1050920910075838E-2</v>
      </c>
      <c r="K89" s="52">
        <f>I89-H89</f>
        <v>3279000</v>
      </c>
      <c r="L89" s="48">
        <f>SUM(L10:L70)</f>
        <v>47092000</v>
      </c>
      <c r="M89" s="51">
        <f>(L89-H89)/H89</f>
        <v>2.0411700975081257E-2</v>
      </c>
      <c r="N89" s="53">
        <f>L89-H89</f>
        <v>942000</v>
      </c>
    </row>
    <row r="90" spans="1:14" ht="14.25" thickTop="1" thickBot="1" x14ac:dyDescent="0.25">
      <c r="F90" s="49" t="s">
        <v>105</v>
      </c>
      <c r="G90" s="49"/>
      <c r="H90" s="48">
        <f>SUM(H88:H89)</f>
        <v>93675000</v>
      </c>
      <c r="I90" s="48">
        <f>SUM(I88:I89)</f>
        <v>98790000</v>
      </c>
      <c r="J90" s="51">
        <f>(I90-H90)/H90</f>
        <v>5.4603682946357084E-2</v>
      </c>
      <c r="K90" s="48">
        <f>I90-H90</f>
        <v>5115000</v>
      </c>
      <c r="L90" s="48">
        <f>SUM(L88:L89)</f>
        <v>95657000</v>
      </c>
      <c r="M90" s="51">
        <f>(L90-H90)/H90</f>
        <v>2.1158259941286364E-2</v>
      </c>
      <c r="N90" s="48">
        <f>SUM(N88:N89)</f>
        <v>1982000</v>
      </c>
    </row>
    <row r="91" spans="1:14" ht="13.5" thickTop="1" x14ac:dyDescent="0.2"/>
    <row r="92" spans="1:14" x14ac:dyDescent="0.2">
      <c r="J92" s="31"/>
    </row>
    <row r="94" spans="1:14" x14ac:dyDescent="0.2">
      <c r="I94" s="30"/>
    </row>
    <row r="95" spans="1:14" x14ac:dyDescent="0.2">
      <c r="I95" s="30"/>
    </row>
  </sheetData>
  <sortState ref="A69:O84">
    <sortCondition ref="D69:D84"/>
  </sortState>
  <mergeCells count="4">
    <mergeCell ref="I3:J3"/>
    <mergeCell ref="L3:M3"/>
    <mergeCell ref="I4:J4"/>
    <mergeCell ref="L4:M4"/>
  </mergeCells>
  <pageMargins left="0.70866141732283472" right="0.70866141732283472" top="0.15748031496062992" bottom="0.19685039370078741" header="0.31496062992125984" footer="0.31496062992125984"/>
  <pageSetup paperSize="8"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Bath and North East Somerset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morgan</dc:creator>
  <cp:lastModifiedBy>Marie Lane</cp:lastModifiedBy>
  <cp:lastPrinted>2017-01-10T14:22:01Z</cp:lastPrinted>
  <dcterms:created xsi:type="dcterms:W3CDTF">2016-12-14T14:00:58Z</dcterms:created>
  <dcterms:modified xsi:type="dcterms:W3CDTF">2017-01-10T14:22:25Z</dcterms:modified>
</cp:coreProperties>
</file>