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25" windowHeight="95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3" i="1"/>
  <c r="K8" i="1"/>
  <c r="K7" i="1"/>
  <c r="K6" i="1"/>
  <c r="K5" i="1"/>
  <c r="K4" i="1"/>
  <c r="K3" i="1"/>
  <c r="C4" i="1"/>
  <c r="E4" i="1" s="1"/>
  <c r="M4" i="1" s="1"/>
  <c r="C5" i="1"/>
  <c r="E5" i="1" s="1"/>
  <c r="M5" i="1" s="1"/>
  <c r="C6" i="1"/>
  <c r="E6" i="1" s="1"/>
  <c r="M6" i="1" s="1"/>
  <c r="C7" i="1"/>
  <c r="E7" i="1" s="1"/>
  <c r="M7" i="1" s="1"/>
  <c r="C8" i="1"/>
  <c r="E8" i="1" s="1"/>
  <c r="M8" i="1" s="1"/>
  <c r="C3" i="1"/>
  <c r="E3" i="1" s="1"/>
  <c r="M3" i="1" s="1"/>
</calcChain>
</file>

<file path=xl/sharedStrings.xml><?xml version="1.0" encoding="utf-8"?>
<sst xmlns="http://schemas.openxmlformats.org/spreadsheetml/2006/main" count="26" uniqueCount="16">
  <si>
    <t>Grade</t>
  </si>
  <si>
    <t>UPS 1</t>
  </si>
  <si>
    <t>TMS 1</t>
  </si>
  <si>
    <t>TMS 6A</t>
  </si>
  <si>
    <t>UPS 3</t>
  </si>
  <si>
    <t>LD 14</t>
  </si>
  <si>
    <t>LD 20</t>
  </si>
  <si>
    <t>Est. Employers NI</t>
  </si>
  <si>
    <t>Total est. annual cost to employer</t>
  </si>
  <si>
    <t>Employers pension @ 23.6%</t>
  </si>
  <si>
    <t>Employers pension @ 16.48%</t>
  </si>
  <si>
    <t>Variance</t>
  </si>
  <si>
    <t>Estimated Annual Variance</t>
  </si>
  <si>
    <t xml:space="preserve">Estimated annual basic salary using September 2018 pay - please note your individual school may have agreed a different scale point value </t>
  </si>
  <si>
    <t>Estimated cost of a teacher for a full year based on 16.48% emloyers teachers pension contributions using September 2018 basic pay values</t>
  </si>
  <si>
    <t>Estimated cost of a teacher for a full year based on 23.6% emloyers teachers pension contributions using September 2018 basic pay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</si>
</sst>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3" fontId="0" fillId="0" borderId="0" xfId="0" applyNumberFormat="1"/>
    <xf numFmtId="0" fontId="3" fillId="3" borderId="1" xfId="0" applyFont="1" applyFill="1" applyBorder="1" applyAlignment="1">
      <alignment horizontal="center"/>
    </xf>
    <xf numFmtId="3" fontId="4" fillId="3" borderId="1" xfId="0" applyNumberFormat="1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4" fillId="0" borderId="1" xfId="0" applyFont="1" applyFill="1" applyBorder="1"/>
    <xf numFmtId="3" fontId="4" fillId="0" borderId="1" xfId="0" applyNumberFormat="1" applyFont="1" applyFill="1" applyBorder="1" applyAlignment="1">
      <alignment horizontal="center"/>
    </xf>
    <xf numFmtId="3" fontId="4" fillId="0" borderId="0" xfId="0" applyNumberFormat="1" applyFont="1"/>
    <xf numFmtId="0" fontId="4" fillId="2" borderId="1" xfId="0" applyFont="1" applyFill="1" applyBorder="1"/>
    <xf numFmtId="3" fontId="4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abSelected="1" zoomScaleNormal="100" workbookViewId="0">
      <selection activeCell="D2" sqref="D2"/>
    </sheetView>
  </sheetViews>
  <sheetFormatPr defaultRowHeight="15" x14ac:dyDescent="0.25"/>
  <cols>
    <col min="2" max="2" width="23.7109375" customWidth="1"/>
    <col min="3" max="3" width="11.5703125" customWidth="1"/>
    <col min="4" max="4" width="11.7109375" customWidth="1"/>
    <col min="5" max="5" width="13" customWidth="1"/>
    <col min="6" max="6" width="3.5703125" customWidth="1"/>
    <col min="8" max="8" width="25" customWidth="1"/>
    <col min="9" max="9" width="12" customWidth="1"/>
    <col min="10" max="10" width="11.140625" customWidth="1"/>
    <col min="11" max="11" width="13.85546875" customWidth="1"/>
    <col min="12" max="12" width="2.85546875" customWidth="1"/>
    <col min="13" max="13" width="10.85546875" customWidth="1"/>
  </cols>
  <sheetData>
    <row r="1" spans="1:17" ht="70.5" customHeight="1" x14ac:dyDescent="0.25">
      <c r="A1" s="17" t="s">
        <v>14</v>
      </c>
      <c r="B1" s="17"/>
      <c r="C1" s="17"/>
      <c r="D1" s="17"/>
      <c r="E1" s="17"/>
      <c r="G1" s="18" t="s">
        <v>15</v>
      </c>
      <c r="H1" s="18"/>
      <c r="I1" s="18"/>
      <c r="J1" s="18"/>
      <c r="K1" s="18"/>
      <c r="M1" s="3" t="s">
        <v>11</v>
      </c>
      <c r="N1" s="16">
        <v>6.1</v>
      </c>
    </row>
    <row r="2" spans="1:17" s="1" customFormat="1" ht="108.75" customHeight="1" x14ac:dyDescent="0.25">
      <c r="A2" s="5" t="s">
        <v>0</v>
      </c>
      <c r="B2" s="19" t="s">
        <v>13</v>
      </c>
      <c r="C2" s="6" t="s">
        <v>10</v>
      </c>
      <c r="D2" s="6" t="s">
        <v>7</v>
      </c>
      <c r="E2" s="6" t="s">
        <v>8</v>
      </c>
      <c r="F2" s="7"/>
      <c r="G2" s="8" t="s">
        <v>0</v>
      </c>
      <c r="H2" s="20" t="s">
        <v>13</v>
      </c>
      <c r="I2" s="9" t="s">
        <v>9</v>
      </c>
      <c r="J2" s="9" t="s">
        <v>7</v>
      </c>
      <c r="K2" s="9" t="s">
        <v>8</v>
      </c>
      <c r="M2" s="10" t="s">
        <v>12</v>
      </c>
    </row>
    <row r="3" spans="1:17" x14ac:dyDescent="0.25">
      <c r="A3" s="11" t="s">
        <v>2</v>
      </c>
      <c r="B3" s="12">
        <v>23720</v>
      </c>
      <c r="C3" s="12">
        <f>ROUND(B3*16.48%,0)</f>
        <v>3909</v>
      </c>
      <c r="D3" s="12">
        <v>2111</v>
      </c>
      <c r="E3" s="12">
        <f>SUM(B3:D3)</f>
        <v>29740</v>
      </c>
      <c r="F3" s="13"/>
      <c r="G3" s="14" t="s">
        <v>2</v>
      </c>
      <c r="H3" s="15">
        <v>23720</v>
      </c>
      <c r="I3" s="15">
        <f>ROUND(H3*23.6%,0)</f>
        <v>5598</v>
      </c>
      <c r="J3" s="15">
        <v>2111</v>
      </c>
      <c r="K3" s="15">
        <f>SUM(H3:J3)</f>
        <v>31429</v>
      </c>
      <c r="L3" s="2"/>
      <c r="M3" s="4">
        <f>K3-E3</f>
        <v>1689</v>
      </c>
      <c r="N3" s="2"/>
      <c r="O3" s="2"/>
      <c r="P3" s="2"/>
      <c r="Q3" s="2"/>
    </row>
    <row r="4" spans="1:17" x14ac:dyDescent="0.25">
      <c r="A4" s="11" t="s">
        <v>3</v>
      </c>
      <c r="B4" s="12">
        <v>34325</v>
      </c>
      <c r="C4" s="12">
        <f t="shared" ref="C4:C8" si="0">ROUND(B4*16.48%,0)</f>
        <v>5657</v>
      </c>
      <c r="D4" s="12">
        <v>3574</v>
      </c>
      <c r="E4" s="12">
        <f t="shared" ref="E4:E8" si="1">SUM(B4:D4)</f>
        <v>43556</v>
      </c>
      <c r="F4" s="13"/>
      <c r="G4" s="14" t="s">
        <v>3</v>
      </c>
      <c r="H4" s="15">
        <v>34325</v>
      </c>
      <c r="I4" s="15">
        <f t="shared" ref="I4:I8" si="2">ROUND(H4*23.6%,0)</f>
        <v>8101</v>
      </c>
      <c r="J4" s="15">
        <v>3574</v>
      </c>
      <c r="K4" s="15">
        <f t="shared" ref="K4:K8" si="3">SUM(H4:J4)</f>
        <v>46000</v>
      </c>
      <c r="L4" s="2"/>
      <c r="M4" s="4">
        <f t="shared" ref="M4:M8" si="4">K4-E4</f>
        <v>2444</v>
      </c>
      <c r="N4" s="2"/>
      <c r="O4" s="2"/>
      <c r="P4" s="2"/>
      <c r="Q4" s="2"/>
    </row>
    <row r="5" spans="1:17" x14ac:dyDescent="0.25">
      <c r="A5" s="11" t="s">
        <v>1</v>
      </c>
      <c r="B5" s="12">
        <v>36646</v>
      </c>
      <c r="C5" s="12">
        <f t="shared" si="0"/>
        <v>6039</v>
      </c>
      <c r="D5" s="12">
        <v>3895</v>
      </c>
      <c r="E5" s="12">
        <f t="shared" si="1"/>
        <v>46580</v>
      </c>
      <c r="F5" s="13"/>
      <c r="G5" s="14" t="s">
        <v>1</v>
      </c>
      <c r="H5" s="15">
        <v>36646</v>
      </c>
      <c r="I5" s="15">
        <f t="shared" si="2"/>
        <v>8648</v>
      </c>
      <c r="J5" s="15">
        <v>3895</v>
      </c>
      <c r="K5" s="15">
        <f t="shared" si="3"/>
        <v>49189</v>
      </c>
      <c r="L5" s="2"/>
      <c r="M5" s="4">
        <f t="shared" si="4"/>
        <v>2609</v>
      </c>
      <c r="N5" s="2"/>
      <c r="O5" s="2"/>
      <c r="P5" s="2"/>
      <c r="Q5" s="2"/>
    </row>
    <row r="6" spans="1:17" x14ac:dyDescent="0.25">
      <c r="A6" s="11" t="s">
        <v>4</v>
      </c>
      <c r="B6" s="12">
        <v>39406</v>
      </c>
      <c r="C6" s="12">
        <f t="shared" si="0"/>
        <v>6494</v>
      </c>
      <c r="D6" s="12">
        <v>4276</v>
      </c>
      <c r="E6" s="12">
        <f t="shared" si="1"/>
        <v>50176</v>
      </c>
      <c r="F6" s="13"/>
      <c r="G6" s="14" t="s">
        <v>4</v>
      </c>
      <c r="H6" s="15">
        <v>39406</v>
      </c>
      <c r="I6" s="15">
        <f t="shared" si="2"/>
        <v>9300</v>
      </c>
      <c r="J6" s="15">
        <v>4276</v>
      </c>
      <c r="K6" s="15">
        <f t="shared" si="3"/>
        <v>52982</v>
      </c>
      <c r="L6" s="2"/>
      <c r="M6" s="4">
        <f t="shared" si="4"/>
        <v>2806</v>
      </c>
      <c r="N6" s="2"/>
      <c r="O6" s="2"/>
      <c r="P6" s="2"/>
      <c r="Q6" s="2"/>
    </row>
    <row r="7" spans="1:17" x14ac:dyDescent="0.25">
      <c r="A7" s="11" t="s">
        <v>5</v>
      </c>
      <c r="B7" s="12">
        <v>55064</v>
      </c>
      <c r="C7" s="12">
        <f t="shared" si="0"/>
        <v>9075</v>
      </c>
      <c r="D7" s="12">
        <v>6436</v>
      </c>
      <c r="E7" s="12">
        <f t="shared" si="1"/>
        <v>70575</v>
      </c>
      <c r="F7" s="13"/>
      <c r="G7" s="14" t="s">
        <v>5</v>
      </c>
      <c r="H7" s="15">
        <v>55064</v>
      </c>
      <c r="I7" s="15">
        <f t="shared" si="2"/>
        <v>12995</v>
      </c>
      <c r="J7" s="15">
        <v>6436</v>
      </c>
      <c r="K7" s="15">
        <f t="shared" si="3"/>
        <v>74495</v>
      </c>
      <c r="L7" s="2"/>
      <c r="M7" s="4">
        <f t="shared" si="4"/>
        <v>3920</v>
      </c>
      <c r="N7" s="2"/>
      <c r="O7" s="2"/>
      <c r="P7" s="2"/>
      <c r="Q7" s="2"/>
    </row>
    <row r="8" spans="1:17" x14ac:dyDescent="0.25">
      <c r="A8" s="11" t="s">
        <v>6</v>
      </c>
      <c r="B8" s="12">
        <v>63806</v>
      </c>
      <c r="C8" s="12">
        <f t="shared" si="0"/>
        <v>10515</v>
      </c>
      <c r="D8" s="12">
        <v>7643</v>
      </c>
      <c r="E8" s="12">
        <f t="shared" si="1"/>
        <v>81964</v>
      </c>
      <c r="F8" s="13"/>
      <c r="G8" s="14" t="s">
        <v>6</v>
      </c>
      <c r="H8" s="15">
        <v>63806</v>
      </c>
      <c r="I8" s="15">
        <f t="shared" si="2"/>
        <v>15058</v>
      </c>
      <c r="J8" s="15">
        <v>7643</v>
      </c>
      <c r="K8" s="15">
        <f t="shared" si="3"/>
        <v>86507</v>
      </c>
      <c r="L8" s="2"/>
      <c r="M8" s="4">
        <f t="shared" si="4"/>
        <v>4543</v>
      </c>
      <c r="N8" s="2"/>
      <c r="O8" s="2"/>
      <c r="P8" s="2"/>
      <c r="Q8" s="2"/>
    </row>
    <row r="9" spans="1:17" ht="14.45" x14ac:dyDescent="0.3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4.45" x14ac:dyDescent="0.3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4.45" x14ac:dyDescent="0.3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4.45" x14ac:dyDescent="0.3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4.45" x14ac:dyDescent="0.3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4.45" x14ac:dyDescent="0.3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</sheetData>
  <mergeCells count="2">
    <mergeCell ref="A1:E1"/>
    <mergeCell ref="G1:K1"/>
  </mergeCells>
  <printOptions gridLines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 xml:space="preserve">&amp;R&amp;"-,Bold"&amp;16Appendix 1&amp;"-,Regular"&amp;11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Bath and North East Somerset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Jefferies</dc:creator>
  <cp:lastModifiedBy>Marie Lane</cp:lastModifiedBy>
  <cp:lastPrinted>2019-01-08T12:16:41Z</cp:lastPrinted>
  <dcterms:created xsi:type="dcterms:W3CDTF">2018-12-24T13:26:46Z</dcterms:created>
  <dcterms:modified xsi:type="dcterms:W3CDTF">2019-01-08T15:26:59Z</dcterms:modified>
</cp:coreProperties>
</file>