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7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Sheet1!$A$1:$J$69</definedName>
  </definedNames>
  <calcPr calcId="145621"/>
</workbook>
</file>

<file path=xl/calcChain.xml><?xml version="1.0" encoding="utf-8"?>
<calcChain xmlns="http://schemas.openxmlformats.org/spreadsheetml/2006/main">
  <c r="G72" i="1" l="1"/>
  <c r="F72" i="1"/>
  <c r="L33" i="1"/>
  <c r="K33" i="1"/>
  <c r="J33" i="1"/>
  <c r="I33" i="1"/>
  <c r="I30" i="1"/>
  <c r="E31" i="1" l="1"/>
  <c r="E8" i="1" l="1"/>
  <c r="B47" i="1" l="1"/>
  <c r="H63" i="1" l="1"/>
  <c r="H61" i="1"/>
  <c r="B53" i="1"/>
  <c r="D70" i="1" l="1"/>
  <c r="D69" i="1"/>
  <c r="D68" i="1"/>
  <c r="H60" i="1" l="1"/>
  <c r="B56" i="1"/>
  <c r="H56" i="1"/>
  <c r="B54" i="1"/>
  <c r="B57" i="1" s="1"/>
  <c r="G47" i="1" l="1"/>
  <c r="F47" i="1"/>
  <c r="E47" i="1"/>
  <c r="B58" i="1" s="1"/>
  <c r="B60" i="1" s="1"/>
  <c r="D47" i="1"/>
  <c r="C47" i="1"/>
  <c r="G69" i="1" l="1"/>
  <c r="G68" i="1"/>
  <c r="E69" i="1"/>
  <c r="F69" i="1" s="1"/>
  <c r="H69" i="1" s="1"/>
  <c r="E68" i="1"/>
  <c r="B65" i="1" l="1"/>
  <c r="G70" i="1"/>
  <c r="F68" i="1"/>
  <c r="H68" i="1" s="1"/>
  <c r="E70" i="1"/>
  <c r="F70" i="1" l="1"/>
  <c r="B64" i="1"/>
</calcChain>
</file>

<file path=xl/sharedStrings.xml><?xml version="1.0" encoding="utf-8"?>
<sst xmlns="http://schemas.openxmlformats.org/spreadsheetml/2006/main" count="98" uniqueCount="92">
  <si>
    <t>Growth</t>
  </si>
  <si>
    <t>ISB Description</t>
  </si>
  <si>
    <t>Savings</t>
  </si>
  <si>
    <t>Note</t>
  </si>
  <si>
    <t>Pressures</t>
  </si>
  <si>
    <t>Admissions and Transport</t>
  </si>
  <si>
    <t>Behaviour Support</t>
  </si>
  <si>
    <t>Carbon Reduction Commitment</t>
  </si>
  <si>
    <t>Children Play</t>
  </si>
  <si>
    <t>Copyright Licensing - DfE Payments</t>
  </si>
  <si>
    <t>De-delegated Behaviour Support Services</t>
  </si>
  <si>
    <t>De-delegated Broadband</t>
  </si>
  <si>
    <t>De-delegated FSM ECS</t>
  </si>
  <si>
    <t>De-delegated HCSS</t>
  </si>
  <si>
    <t>De-delegated Jury &amp; Councillors</t>
  </si>
  <si>
    <t>De-delegated Maternity Cover</t>
  </si>
  <si>
    <t>De-delegated Primary PRG</t>
  </si>
  <si>
    <t>De-delegated Support for EMAS</t>
  </si>
  <si>
    <t>De-delegated Suspended Staff</t>
  </si>
  <si>
    <t>De-delegated Union Duties</t>
  </si>
  <si>
    <t>Departmental Support costs</t>
  </si>
  <si>
    <t>Early Years</t>
  </si>
  <si>
    <t>Early Years - inc 2 year olds</t>
  </si>
  <si>
    <t>Grant Income</t>
  </si>
  <si>
    <t>Hospital Education &amp; Reintegration Service</t>
  </si>
  <si>
    <t>Learning Support Service</t>
  </si>
  <si>
    <t>Management costs</t>
  </si>
  <si>
    <t>Post 16 SEN payments</t>
  </si>
  <si>
    <t>Pre 16  High Needs Support</t>
  </si>
  <si>
    <t>Prudential Borrowing Repayments</t>
  </si>
  <si>
    <t>Schools Direct Allocations</t>
  </si>
  <si>
    <t>Schools Forum</t>
  </si>
  <si>
    <t>Schools Sports Partnership</t>
  </si>
  <si>
    <t>SEN support</t>
  </si>
  <si>
    <t>SEN Early Years</t>
  </si>
  <si>
    <t>SEN LEA Initiatives</t>
  </si>
  <si>
    <t>Sensory Impaired Service - Bristol</t>
  </si>
  <si>
    <t>Statementing</t>
  </si>
  <si>
    <t>Strategic Dir of Childrens Service</t>
  </si>
  <si>
    <t>Virtual School for Children in Care</t>
  </si>
  <si>
    <t>Total</t>
  </si>
  <si>
    <t>DSG Increases</t>
  </si>
  <si>
    <t>£</t>
  </si>
  <si>
    <t>Increase</t>
  </si>
  <si>
    <t xml:space="preserve">Savings </t>
  </si>
  <si>
    <t>Resources available</t>
  </si>
  <si>
    <t xml:space="preserve">Current DSG </t>
  </si>
  <si>
    <t xml:space="preserve">New Proposed Nurture Outreach Service </t>
  </si>
  <si>
    <t>Appendix B</t>
  </si>
  <si>
    <t>One off Pressures</t>
  </si>
  <si>
    <t>broadband savings inc academies</t>
  </si>
  <si>
    <t>inflationary pressures in schools</t>
  </si>
  <si>
    <t>pupil number growth in schools</t>
  </si>
  <si>
    <t>growth fund items in schools</t>
  </si>
  <si>
    <t>SEN early years paper 5 november meeting</t>
  </si>
  <si>
    <t>Nuture provision extension</t>
  </si>
  <si>
    <t>Cluster and board costs</t>
  </si>
  <si>
    <t>paper to dec meeting</t>
  </si>
  <si>
    <t>school items</t>
  </si>
  <si>
    <t>new items</t>
  </si>
  <si>
    <t>DSG One Off Resources</t>
  </si>
  <si>
    <t>Carry Forward of DSG</t>
  </si>
  <si>
    <t>Estimated 2015-16 DSG</t>
  </si>
  <si>
    <t>Additional One off resources</t>
  </si>
  <si>
    <t>Early Years paper 4 dec agenda</t>
  </si>
  <si>
    <t>Non schools Inflationary pressures</t>
  </si>
  <si>
    <t>Paper 7 november meeting and minutes</t>
  </si>
  <si>
    <t>See paper 5 on Dec agenda and minutes</t>
  </si>
  <si>
    <t>paper 4 November meeting</t>
  </si>
  <si>
    <t>Agreed use of carry forward</t>
  </si>
  <si>
    <t>plus early years projected underspend</t>
  </si>
  <si>
    <t>Less approved schemes</t>
  </si>
  <si>
    <t>to support inflationary pressures</t>
  </si>
  <si>
    <t xml:space="preserve">Inflationary pressures therefore </t>
  </si>
  <si>
    <t>plus one off</t>
  </si>
  <si>
    <t>Adjustment to inflation allocation</t>
  </si>
  <si>
    <t>est inflation - schools</t>
  </si>
  <si>
    <t>est inflation - non schools</t>
  </si>
  <si>
    <t>reduction in ongoing funding</t>
  </si>
  <si>
    <t>allocation of one off funding</t>
  </si>
  <si>
    <t>sub total</t>
  </si>
  <si>
    <t>new pupil premium in early years</t>
  </si>
  <si>
    <t>Early Years Pupil Premium</t>
  </si>
  <si>
    <t>Less resources to be decided</t>
  </si>
  <si>
    <t>2014-15 Budget</t>
  </si>
  <si>
    <t>School items</t>
  </si>
  <si>
    <t>copyright licences</t>
  </si>
  <si>
    <t>Shortfall</t>
  </si>
  <si>
    <t>Resources available for other pressures/ shortfall (-)</t>
  </si>
  <si>
    <t>Item 4.1</t>
  </si>
  <si>
    <t>Dedicated Schools Grant Budget 2015/16</t>
  </si>
  <si>
    <t>early years share of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</si>
</sst>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2" borderId="0" xfId="0" applyFill="1"/>
    <xf numFmtId="0" fontId="0" fillId="0" borderId="1" xfId="0" applyBorder="1"/>
    <xf numFmtId="3" fontId="2" fillId="0" borderId="1" xfId="0" applyNumberFormat="1" applyFont="1" applyBorder="1"/>
    <xf numFmtId="0" fontId="0" fillId="0" borderId="0" xfId="0" applyAlignment="1">
      <alignment horizontal="center"/>
    </xf>
    <xf numFmtId="164" fontId="0" fillId="0" borderId="2" xfId="1" applyNumberFormat="1" applyFont="1" applyBorder="1"/>
    <xf numFmtId="164" fontId="0" fillId="0" borderId="4" xfId="1" applyNumberFormat="1" applyFont="1" applyBorder="1"/>
    <xf numFmtId="0" fontId="0" fillId="0" borderId="4" xfId="0" applyBorder="1"/>
    <xf numFmtId="164" fontId="0" fillId="0" borderId="0" xfId="0" applyNumberFormat="1"/>
    <xf numFmtId="38" fontId="0" fillId="0" borderId="3" xfId="1" applyNumberFormat="1" applyFont="1" applyBorder="1"/>
    <xf numFmtId="0" fontId="0" fillId="2" borderId="1" xfId="0" applyFill="1" applyBorder="1"/>
    <xf numFmtId="0" fontId="4" fillId="0" borderId="0" xfId="0" applyFont="1"/>
    <xf numFmtId="3" fontId="0" fillId="0" borderId="0" xfId="0" applyNumberFormat="1"/>
    <xf numFmtId="0" fontId="5" fillId="0" borderId="0" xfId="0" applyFont="1"/>
    <xf numFmtId="164" fontId="6" fillId="0" borderId="0" xfId="1" applyNumberFormat="1" applyFont="1"/>
    <xf numFmtId="164" fontId="5" fillId="0" borderId="0" xfId="1" applyNumberFormat="1" applyFont="1"/>
    <xf numFmtId="3" fontId="6" fillId="0" borderId="0" xfId="0" applyNumberFormat="1" applyFont="1"/>
    <xf numFmtId="0" fontId="0" fillId="0" borderId="3" xfId="0" applyBorder="1"/>
    <xf numFmtId="3" fontId="0" fillId="0" borderId="3" xfId="0" applyNumberFormat="1" applyBorder="1"/>
    <xf numFmtId="10" fontId="0" fillId="0" borderId="0" xfId="0" applyNumberFormat="1"/>
    <xf numFmtId="164" fontId="0" fillId="0" borderId="3" xfId="0" applyNumberFormat="1" applyBorder="1"/>
    <xf numFmtId="164" fontId="0" fillId="0" borderId="3" xfId="1" applyNumberFormat="1" applyFont="1" applyBorder="1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4" borderId="0" xfId="0" applyFill="1"/>
    <xf numFmtId="164" fontId="0" fillId="4" borderId="0" xfId="1" applyNumberFormat="1" applyFont="1" applyFill="1"/>
    <xf numFmtId="0" fontId="2" fillId="0" borderId="5" xfId="0" applyFont="1" applyBorder="1"/>
    <xf numFmtId="0" fontId="0" fillId="2" borderId="5" xfId="0" applyFill="1" applyBorder="1"/>
    <xf numFmtId="0" fontId="0" fillId="4" borderId="5" xfId="0" applyFill="1" applyBorder="1"/>
    <xf numFmtId="0" fontId="0" fillId="0" borderId="5" xfId="0" applyFill="1" applyBorder="1"/>
    <xf numFmtId="0" fontId="0" fillId="0" borderId="5" xfId="0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0" fillId="0" borderId="1" xfId="1" applyNumberFormat="1" applyFont="1" applyFill="1" applyBorder="1" applyAlignment="1">
      <alignment wrapText="1"/>
    </xf>
    <xf numFmtId="3" fontId="0" fillId="2" borderId="1" xfId="0" applyNumberFormat="1" applyFill="1" applyBorder="1"/>
    <xf numFmtId="164" fontId="0" fillId="2" borderId="1" xfId="1" applyNumberFormat="1" applyFont="1" applyFill="1" applyBorder="1"/>
    <xf numFmtId="164" fontId="0" fillId="2" borderId="1" xfId="1" applyNumberFormat="1" applyFont="1" applyFill="1" applyBorder="1" applyAlignment="1">
      <alignment wrapText="1"/>
    </xf>
    <xf numFmtId="3" fontId="0" fillId="4" borderId="1" xfId="0" applyNumberFormat="1" applyFill="1" applyBorder="1"/>
    <xf numFmtId="164" fontId="0" fillId="4" borderId="1" xfId="1" applyNumberFormat="1" applyFont="1" applyFill="1" applyBorder="1"/>
    <xf numFmtId="0" fontId="0" fillId="4" borderId="1" xfId="0" applyFill="1" applyBorder="1" applyAlignment="1">
      <alignment wrapText="1"/>
    </xf>
    <xf numFmtId="164" fontId="0" fillId="3" borderId="1" xfId="1" applyNumberFormat="1" applyFont="1" applyFill="1" applyBorder="1"/>
    <xf numFmtId="0" fontId="3" fillId="0" borderId="1" xfId="0" applyFont="1" applyBorder="1"/>
    <xf numFmtId="0" fontId="0" fillId="4" borderId="1" xfId="0" applyFill="1" applyBorder="1"/>
    <xf numFmtId="0" fontId="0" fillId="0" borderId="0" xfId="0" applyFill="1"/>
    <xf numFmtId="0" fontId="7" fillId="0" borderId="6" xfId="0" applyFont="1" applyBorder="1"/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topLeftCell="B54" workbookViewId="0">
      <selection activeCell="B65" sqref="B65"/>
    </sheetView>
  </sheetViews>
  <sheetFormatPr defaultRowHeight="12.5" x14ac:dyDescent="0.25"/>
  <cols>
    <col min="1" max="1" width="45" customWidth="1"/>
    <col min="2" max="2" width="12.1796875" bestFit="1" customWidth="1"/>
    <col min="4" max="4" width="12.26953125" bestFit="1" customWidth="1"/>
    <col min="5" max="5" width="10.1796875" bestFit="1" customWidth="1"/>
    <col min="6" max="6" width="19.54296875" customWidth="1"/>
    <col min="7" max="7" width="12.7265625" bestFit="1" customWidth="1"/>
    <col min="8" max="8" width="18.453125" customWidth="1"/>
    <col min="9" max="9" width="10.1796875" bestFit="1" customWidth="1"/>
  </cols>
  <sheetData>
    <row r="1" spans="1:8" ht="27" thickBot="1" x14ac:dyDescent="0.45">
      <c r="A1" s="1" t="s">
        <v>90</v>
      </c>
      <c r="C1" s="2"/>
      <c r="D1" s="2"/>
      <c r="E1" s="13" t="s">
        <v>48</v>
      </c>
      <c r="H1" s="47" t="s">
        <v>89</v>
      </c>
    </row>
    <row r="2" spans="1:8" ht="12.75" x14ac:dyDescent="0.2">
      <c r="C2" s="8"/>
      <c r="D2" s="8"/>
      <c r="E2" s="8" t="s">
        <v>0</v>
      </c>
      <c r="F2" s="9"/>
      <c r="G2" t="s">
        <v>0</v>
      </c>
    </row>
    <row r="3" spans="1:8" ht="25.5" x14ac:dyDescent="0.2">
      <c r="A3" s="28" t="s">
        <v>1</v>
      </c>
      <c r="B3" s="33" t="s">
        <v>84</v>
      </c>
      <c r="C3" s="34" t="s">
        <v>2</v>
      </c>
      <c r="D3" s="34" t="s">
        <v>3</v>
      </c>
      <c r="E3" s="34" t="s">
        <v>4</v>
      </c>
      <c r="F3" s="35" t="s">
        <v>3</v>
      </c>
      <c r="G3" s="36" t="s">
        <v>49</v>
      </c>
      <c r="H3" s="4"/>
    </row>
    <row r="4" spans="1:8" s="3" customFormat="1" ht="12.75" x14ac:dyDescent="0.2">
      <c r="A4" s="3" t="s">
        <v>5</v>
      </c>
      <c r="B4" s="37">
        <v>233858</v>
      </c>
      <c r="C4" s="38"/>
      <c r="D4" s="38"/>
      <c r="E4" s="38"/>
      <c r="F4" s="12"/>
      <c r="G4" s="12"/>
      <c r="H4" s="12"/>
    </row>
    <row r="5" spans="1:8" s="3" customFormat="1" ht="12.75" x14ac:dyDescent="0.2">
      <c r="A5" s="29" t="s">
        <v>6</v>
      </c>
      <c r="B5" s="37">
        <v>1229778</v>
      </c>
      <c r="C5" s="38"/>
      <c r="D5" s="38"/>
      <c r="E5" s="38"/>
      <c r="F5" s="12"/>
      <c r="G5" s="12"/>
      <c r="H5" s="12"/>
    </row>
    <row r="6" spans="1:8" s="3" customFormat="1" ht="12.75" x14ac:dyDescent="0.2">
      <c r="A6" s="29" t="s">
        <v>7</v>
      </c>
      <c r="B6" s="37">
        <v>0</v>
      </c>
      <c r="C6" s="38"/>
      <c r="D6" s="38"/>
      <c r="E6" s="38"/>
      <c r="F6" s="12"/>
      <c r="G6" s="12"/>
      <c r="H6" s="12"/>
    </row>
    <row r="7" spans="1:8" s="3" customFormat="1" ht="12.75" x14ac:dyDescent="0.2">
      <c r="A7" s="3" t="s">
        <v>8</v>
      </c>
      <c r="B7" s="37">
        <v>198999.92464000001</v>
      </c>
      <c r="C7" s="38"/>
      <c r="D7" s="38"/>
      <c r="E7" s="38"/>
      <c r="F7" s="12"/>
      <c r="G7" s="12"/>
      <c r="H7" s="12"/>
    </row>
    <row r="8" spans="1:8" s="26" customFormat="1" ht="12.75" x14ac:dyDescent="0.2">
      <c r="A8" s="30" t="s">
        <v>9</v>
      </c>
      <c r="B8" s="40">
        <v>74707</v>
      </c>
      <c r="C8" s="41"/>
      <c r="D8" s="41"/>
      <c r="E8" s="41">
        <f>B8/3*2</f>
        <v>49804.666666666664</v>
      </c>
      <c r="F8" s="45"/>
      <c r="G8" s="45"/>
      <c r="H8" s="45"/>
    </row>
    <row r="9" spans="1:8" s="3" customFormat="1" ht="12.75" x14ac:dyDescent="0.2">
      <c r="A9" s="29" t="s">
        <v>10</v>
      </c>
      <c r="B9" s="37">
        <v>412065</v>
      </c>
      <c r="C9" s="38"/>
      <c r="D9" s="38"/>
      <c r="E9" s="38"/>
      <c r="F9" s="12"/>
      <c r="G9" s="12"/>
      <c r="H9" s="12"/>
    </row>
    <row r="10" spans="1:8" s="3" customFormat="1" ht="38.25" x14ac:dyDescent="0.2">
      <c r="A10" s="29" t="s">
        <v>11</v>
      </c>
      <c r="B10" s="37">
        <v>398072</v>
      </c>
      <c r="C10" s="38">
        <v>174000</v>
      </c>
      <c r="D10" s="39" t="s">
        <v>50</v>
      </c>
      <c r="E10" s="38"/>
      <c r="F10" s="12"/>
      <c r="G10" s="12"/>
      <c r="H10" s="12"/>
    </row>
    <row r="11" spans="1:8" s="3" customFormat="1" ht="12.75" x14ac:dyDescent="0.2">
      <c r="A11" s="29" t="s">
        <v>12</v>
      </c>
      <c r="B11" s="37">
        <v>18679</v>
      </c>
      <c r="C11" s="38"/>
      <c r="D11" s="38"/>
      <c r="E11" s="38"/>
      <c r="F11" s="12"/>
      <c r="G11" s="12"/>
      <c r="H11" s="12"/>
    </row>
    <row r="12" spans="1:8" s="3" customFormat="1" ht="12.75" x14ac:dyDescent="0.2">
      <c r="A12" s="3" t="s">
        <v>13</v>
      </c>
      <c r="B12" s="37">
        <v>20160</v>
      </c>
      <c r="C12" s="38"/>
      <c r="D12" s="38"/>
      <c r="E12" s="38"/>
      <c r="F12" s="12"/>
      <c r="G12" s="12"/>
      <c r="H12" s="12"/>
    </row>
    <row r="13" spans="1:8" s="3" customFormat="1" ht="12.75" x14ac:dyDescent="0.2">
      <c r="A13" s="29" t="s">
        <v>14</v>
      </c>
      <c r="B13" s="37">
        <v>4473</v>
      </c>
      <c r="C13" s="38"/>
      <c r="D13" s="38"/>
      <c r="E13" s="38"/>
      <c r="F13" s="12"/>
      <c r="G13" s="12"/>
      <c r="H13" s="12"/>
    </row>
    <row r="14" spans="1:8" s="3" customFormat="1" ht="12.75" x14ac:dyDescent="0.2">
      <c r="A14" s="29" t="s">
        <v>15</v>
      </c>
      <c r="B14" s="37">
        <v>212230</v>
      </c>
      <c r="C14" s="38"/>
      <c r="D14" s="38"/>
      <c r="E14" s="38"/>
      <c r="F14" s="12"/>
      <c r="G14" s="12"/>
      <c r="H14" s="12"/>
    </row>
    <row r="15" spans="1:8" s="3" customFormat="1" ht="12.75" x14ac:dyDescent="0.2">
      <c r="A15" s="29" t="s">
        <v>16</v>
      </c>
      <c r="B15" s="37">
        <v>96864</v>
      </c>
      <c r="C15" s="38"/>
      <c r="D15" s="38"/>
      <c r="E15" s="38"/>
      <c r="F15" s="12"/>
      <c r="G15" s="12"/>
      <c r="H15" s="12"/>
    </row>
    <row r="16" spans="1:8" s="3" customFormat="1" ht="12.75" x14ac:dyDescent="0.2">
      <c r="A16" s="29" t="s">
        <v>17</v>
      </c>
      <c r="B16" s="37">
        <v>97699</v>
      </c>
      <c r="C16" s="38"/>
      <c r="D16" s="38"/>
      <c r="E16" s="38"/>
      <c r="F16" s="12"/>
      <c r="G16" s="12"/>
      <c r="H16" s="12"/>
    </row>
    <row r="17" spans="1:9" s="3" customFormat="1" ht="12.75" x14ac:dyDescent="0.2">
      <c r="A17" s="29" t="s">
        <v>18</v>
      </c>
      <c r="B17" s="37">
        <v>13041</v>
      </c>
      <c r="C17" s="38"/>
      <c r="D17" s="38"/>
      <c r="E17" s="38"/>
      <c r="F17" s="12"/>
      <c r="G17" s="12"/>
      <c r="H17" s="12"/>
    </row>
    <row r="18" spans="1:9" s="3" customFormat="1" ht="12.75" x14ac:dyDescent="0.2">
      <c r="A18" s="29" t="s">
        <v>19</v>
      </c>
      <c r="B18" s="37">
        <v>34461</v>
      </c>
      <c r="C18" s="38"/>
      <c r="D18" s="38"/>
      <c r="E18" s="38">
        <v>16000</v>
      </c>
      <c r="F18" s="25" t="s">
        <v>57</v>
      </c>
      <c r="G18" s="12"/>
      <c r="H18" s="12"/>
    </row>
    <row r="19" spans="1:9" s="3" customFormat="1" ht="12.75" x14ac:dyDescent="0.2">
      <c r="A19" s="29" t="s">
        <v>20</v>
      </c>
      <c r="B19" s="37">
        <v>483317.48</v>
      </c>
      <c r="C19" s="38"/>
      <c r="D19" s="38"/>
      <c r="E19" s="38"/>
      <c r="F19" s="12"/>
      <c r="G19" s="12"/>
      <c r="H19" s="12"/>
    </row>
    <row r="20" spans="1:9" s="3" customFormat="1" ht="25.5" x14ac:dyDescent="0.2">
      <c r="A20" s="29" t="s">
        <v>21</v>
      </c>
      <c r="B20" s="37">
        <v>5500170</v>
      </c>
      <c r="C20" s="38"/>
      <c r="D20" s="38"/>
      <c r="E20" s="38">
        <v>144000</v>
      </c>
      <c r="F20" s="25" t="s">
        <v>68</v>
      </c>
      <c r="G20" s="12"/>
      <c r="H20" s="12"/>
    </row>
    <row r="21" spans="1:9" s="3" customFormat="1" ht="25.5" x14ac:dyDescent="0.2">
      <c r="A21" s="30" t="s">
        <v>82</v>
      </c>
      <c r="B21" s="40"/>
      <c r="C21" s="41"/>
      <c r="D21" s="41"/>
      <c r="E21" s="41">
        <v>109000</v>
      </c>
      <c r="F21" s="42" t="s">
        <v>81</v>
      </c>
      <c r="G21" s="12"/>
      <c r="H21" s="12"/>
    </row>
    <row r="22" spans="1:9" s="3" customFormat="1" x14ac:dyDescent="0.25">
      <c r="A22" s="29" t="s">
        <v>22</v>
      </c>
      <c r="B22" s="37">
        <v>1413974</v>
      </c>
      <c r="C22" s="38"/>
      <c r="D22" s="38"/>
      <c r="E22" s="38"/>
      <c r="F22" s="12"/>
      <c r="G22" s="12"/>
      <c r="H22" s="12"/>
    </row>
    <row r="23" spans="1:9" s="3" customFormat="1" x14ac:dyDescent="0.25">
      <c r="A23" s="29" t="s">
        <v>23</v>
      </c>
      <c r="B23" s="37">
        <v>-118812510</v>
      </c>
      <c r="C23" s="38"/>
      <c r="D23" s="38"/>
      <c r="E23" s="38"/>
      <c r="F23" s="12"/>
      <c r="G23" s="12"/>
      <c r="H23" s="12"/>
    </row>
    <row r="24" spans="1:9" s="3" customFormat="1" ht="25" x14ac:dyDescent="0.25">
      <c r="A24" s="29" t="s">
        <v>24</v>
      </c>
      <c r="B24" s="37">
        <v>167120</v>
      </c>
      <c r="C24" s="38"/>
      <c r="D24" s="38"/>
      <c r="E24" s="43">
        <v>65000</v>
      </c>
      <c r="F24" s="25" t="s">
        <v>66</v>
      </c>
      <c r="G24" s="12"/>
      <c r="H24" s="12"/>
    </row>
    <row r="25" spans="1:9" s="3" customFormat="1" x14ac:dyDescent="0.25">
      <c r="A25" s="29" t="s">
        <v>25</v>
      </c>
      <c r="B25" s="37">
        <v>-0.5</v>
      </c>
      <c r="C25" s="38"/>
      <c r="D25" s="38"/>
      <c r="E25" s="38"/>
      <c r="F25" s="12"/>
      <c r="G25" s="12"/>
      <c r="H25" s="12"/>
    </row>
    <row r="26" spans="1:9" s="3" customFormat="1" x14ac:dyDescent="0.25">
      <c r="A26" s="29" t="s">
        <v>26</v>
      </c>
      <c r="B26" s="37">
        <v>191711.46000000002</v>
      </c>
      <c r="C26" s="38"/>
      <c r="D26" s="38"/>
      <c r="E26" s="38"/>
      <c r="F26" s="12"/>
      <c r="G26" s="12"/>
      <c r="H26" s="12"/>
    </row>
    <row r="27" spans="1:9" s="3" customFormat="1" x14ac:dyDescent="0.25">
      <c r="A27" s="29" t="s">
        <v>27</v>
      </c>
      <c r="B27" s="37">
        <v>1891395</v>
      </c>
      <c r="C27" s="38"/>
      <c r="D27" s="38"/>
      <c r="E27" s="38"/>
      <c r="F27" s="12"/>
      <c r="G27" s="12"/>
      <c r="H27" s="12"/>
    </row>
    <row r="28" spans="1:9" s="3" customFormat="1" x14ac:dyDescent="0.25">
      <c r="A28" s="29" t="s">
        <v>28</v>
      </c>
      <c r="B28" s="37">
        <v>9480067</v>
      </c>
      <c r="C28" s="38"/>
      <c r="D28" s="38"/>
      <c r="E28" s="38"/>
      <c r="F28" s="12"/>
      <c r="G28" s="12"/>
      <c r="H28" s="12"/>
    </row>
    <row r="29" spans="1:9" s="3" customFormat="1" x14ac:dyDescent="0.25">
      <c r="A29" s="29" t="s">
        <v>29</v>
      </c>
      <c r="B29" s="37">
        <v>358000</v>
      </c>
      <c r="C29" s="38"/>
      <c r="D29" s="38"/>
      <c r="E29" s="38"/>
      <c r="F29" s="12"/>
      <c r="G29" s="12"/>
      <c r="H29" s="12"/>
    </row>
    <row r="30" spans="1:9" s="3" customFormat="1" ht="25" x14ac:dyDescent="0.25">
      <c r="A30" s="29" t="s">
        <v>30</v>
      </c>
      <c r="B30" s="37">
        <v>94931304.635360003</v>
      </c>
      <c r="C30" s="38"/>
      <c r="D30" s="38"/>
      <c r="E30" s="38">
        <v>1712000</v>
      </c>
      <c r="F30" s="25" t="s">
        <v>51</v>
      </c>
      <c r="G30" s="12"/>
      <c r="H30" s="12"/>
      <c r="I30" s="3">
        <f>E30/B30</f>
        <v>1.8034093248543794E-2</v>
      </c>
    </row>
    <row r="31" spans="1:9" s="3" customFormat="1" ht="25" x14ac:dyDescent="0.25">
      <c r="A31" s="45" t="s">
        <v>58</v>
      </c>
      <c r="B31" s="45"/>
      <c r="C31" s="41"/>
      <c r="D31" s="41"/>
      <c r="E31" s="41">
        <f>650000+270000</f>
        <v>920000</v>
      </c>
      <c r="F31" s="42" t="s">
        <v>52</v>
      </c>
      <c r="G31" s="12"/>
      <c r="H31" s="12"/>
    </row>
    <row r="32" spans="1:9" s="3" customFormat="1" ht="25" x14ac:dyDescent="0.25">
      <c r="A32" s="12" t="s">
        <v>58</v>
      </c>
      <c r="B32" s="12"/>
      <c r="C32" s="38"/>
      <c r="D32" s="38"/>
      <c r="E32" s="38">
        <v>142000</v>
      </c>
      <c r="F32" s="25" t="s">
        <v>53</v>
      </c>
      <c r="G32" s="12"/>
      <c r="H32" s="12"/>
    </row>
    <row r="33" spans="1:12" s="3" customFormat="1" ht="25" x14ac:dyDescent="0.25">
      <c r="A33" s="12"/>
      <c r="B33" s="12"/>
      <c r="C33" s="38"/>
      <c r="D33" s="38"/>
      <c r="E33" s="38">
        <v>414000</v>
      </c>
      <c r="F33" s="25" t="s">
        <v>65</v>
      </c>
      <c r="G33" s="12"/>
      <c r="H33" s="12"/>
      <c r="I33" s="3">
        <f>I30*B20</f>
        <v>99190.578662843123</v>
      </c>
      <c r="J33" s="3">
        <f>I33/I30*B65</f>
        <v>32705.830499836793</v>
      </c>
      <c r="K33" s="3">
        <f>B20*B65</f>
        <v>32705.830499836793</v>
      </c>
      <c r="L33" s="3">
        <f>B20*B64</f>
        <v>56360.419608767981</v>
      </c>
    </row>
    <row r="34" spans="1:12" s="3" customFormat="1" x14ac:dyDescent="0.25">
      <c r="A34" s="30" t="s">
        <v>85</v>
      </c>
      <c r="B34" s="45"/>
      <c r="C34" s="41"/>
      <c r="D34" s="41"/>
      <c r="E34" s="41">
        <v>-49805</v>
      </c>
      <c r="F34" s="42" t="s">
        <v>86</v>
      </c>
      <c r="G34" s="12"/>
      <c r="H34" s="12"/>
    </row>
    <row r="35" spans="1:12" s="3" customFormat="1" x14ac:dyDescent="0.25">
      <c r="A35" s="29" t="s">
        <v>31</v>
      </c>
      <c r="B35" s="37">
        <v>2408</v>
      </c>
      <c r="C35" s="38"/>
      <c r="D35" s="38"/>
      <c r="E35" s="38"/>
      <c r="F35" s="12"/>
      <c r="G35" s="12"/>
      <c r="H35" s="12"/>
    </row>
    <row r="36" spans="1:12" s="3" customFormat="1" x14ac:dyDescent="0.25">
      <c r="A36" s="29" t="s">
        <v>32</v>
      </c>
      <c r="B36" s="37">
        <v>53000</v>
      </c>
      <c r="C36" s="38"/>
      <c r="D36" s="38"/>
      <c r="E36" s="38"/>
      <c r="F36" s="12"/>
      <c r="G36" s="12"/>
      <c r="H36" s="12"/>
    </row>
    <row r="37" spans="1:12" s="3" customFormat="1" x14ac:dyDescent="0.25">
      <c r="A37" s="3" t="s">
        <v>33</v>
      </c>
      <c r="B37" s="37">
        <v>225875</v>
      </c>
      <c r="C37" s="38"/>
      <c r="D37" s="38"/>
      <c r="E37" s="38"/>
      <c r="F37" s="12"/>
      <c r="G37" s="12"/>
      <c r="H37" s="12"/>
    </row>
    <row r="38" spans="1:12" s="3" customFormat="1" ht="25" x14ac:dyDescent="0.25">
      <c r="A38" s="29" t="s">
        <v>34</v>
      </c>
      <c r="B38" s="37">
        <v>299000</v>
      </c>
      <c r="C38" s="38"/>
      <c r="D38" s="38"/>
      <c r="E38" s="38">
        <v>128000</v>
      </c>
      <c r="F38" s="25" t="s">
        <v>54</v>
      </c>
      <c r="G38" s="12"/>
      <c r="H38" s="12"/>
    </row>
    <row r="39" spans="1:12" s="3" customFormat="1" x14ac:dyDescent="0.25">
      <c r="A39" s="29" t="s">
        <v>35</v>
      </c>
      <c r="B39" s="37">
        <v>106978</v>
      </c>
      <c r="C39" s="38"/>
      <c r="D39" s="38"/>
      <c r="E39" s="38"/>
      <c r="F39" s="12"/>
      <c r="G39" s="12"/>
      <c r="H39" s="12"/>
    </row>
    <row r="40" spans="1:12" x14ac:dyDescent="0.25">
      <c r="A40" s="29" t="s">
        <v>36</v>
      </c>
      <c r="B40" s="37">
        <v>310526</v>
      </c>
      <c r="C40" s="38"/>
      <c r="D40" s="38"/>
      <c r="E40" s="38"/>
      <c r="F40" s="12"/>
      <c r="G40" s="12"/>
      <c r="H40" s="12"/>
      <c r="I40" s="3"/>
      <c r="J40" s="3"/>
    </row>
    <row r="41" spans="1:12" x14ac:dyDescent="0.25">
      <c r="A41" s="29" t="s">
        <v>37</v>
      </c>
      <c r="B41" s="37">
        <v>236907</v>
      </c>
      <c r="C41" s="38"/>
      <c r="D41" s="38"/>
      <c r="E41" s="38"/>
      <c r="F41" s="12"/>
      <c r="G41" s="12"/>
      <c r="H41" s="12"/>
      <c r="I41" s="3"/>
      <c r="J41" s="3"/>
    </row>
    <row r="42" spans="1:12" x14ac:dyDescent="0.25">
      <c r="A42" s="31" t="s">
        <v>38</v>
      </c>
      <c r="B42" s="37">
        <v>2000</v>
      </c>
      <c r="C42" s="34"/>
      <c r="D42" s="34"/>
      <c r="E42" s="34"/>
      <c r="F42" s="4"/>
      <c r="G42" s="4"/>
      <c r="H42" s="4"/>
    </row>
    <row r="43" spans="1:12" x14ac:dyDescent="0.25">
      <c r="A43" s="31" t="s">
        <v>39</v>
      </c>
      <c r="B43" s="37">
        <v>55670</v>
      </c>
      <c r="C43" s="34"/>
      <c r="D43" s="34"/>
      <c r="E43" s="34"/>
      <c r="F43" s="4"/>
      <c r="G43" s="4"/>
      <c r="H43" s="4"/>
    </row>
    <row r="44" spans="1:12" ht="25" x14ac:dyDescent="0.25">
      <c r="A44" s="44" t="s">
        <v>47</v>
      </c>
      <c r="B44" s="37">
        <v>58000</v>
      </c>
      <c r="C44" s="34"/>
      <c r="D44" s="34"/>
      <c r="E44" s="34"/>
      <c r="F44" s="4"/>
      <c r="G44" s="38">
        <v>58000</v>
      </c>
      <c r="H44" s="25" t="s">
        <v>55</v>
      </c>
    </row>
    <row r="45" spans="1:12" ht="25" x14ac:dyDescent="0.25">
      <c r="A45" s="4" t="s">
        <v>59</v>
      </c>
      <c r="B45" s="4"/>
      <c r="C45" s="34"/>
      <c r="D45" s="34"/>
      <c r="E45" s="34"/>
      <c r="F45" s="4"/>
      <c r="G45" s="43">
        <v>100000</v>
      </c>
      <c r="H45" s="25" t="s">
        <v>67</v>
      </c>
    </row>
    <row r="46" spans="1:12" ht="25" x14ac:dyDescent="0.25">
      <c r="A46" s="4" t="s">
        <v>59</v>
      </c>
      <c r="B46" s="4"/>
      <c r="C46" s="34"/>
      <c r="D46" s="34"/>
      <c r="E46" s="34"/>
      <c r="F46" s="4"/>
      <c r="G46" s="43">
        <v>20000</v>
      </c>
      <c r="H46" s="25" t="s">
        <v>56</v>
      </c>
    </row>
    <row r="47" spans="1:12" ht="13" x14ac:dyDescent="0.3">
      <c r="A47" s="32" t="s">
        <v>40</v>
      </c>
      <c r="B47" s="5">
        <f>SUM(B4:B46)</f>
        <v>0</v>
      </c>
      <c r="C47" s="5">
        <f>SUM(C4:C46)</f>
        <v>174000</v>
      </c>
      <c r="D47" s="5">
        <f t="shared" ref="D47:G47" si="0">SUM(D4:D46)</f>
        <v>0</v>
      </c>
      <c r="E47" s="5">
        <f t="shared" si="0"/>
        <v>3649999.6666666665</v>
      </c>
      <c r="F47" s="5">
        <f t="shared" si="0"/>
        <v>0</v>
      </c>
      <c r="G47" s="5">
        <f t="shared" si="0"/>
        <v>178000</v>
      </c>
      <c r="H47" s="4"/>
    </row>
    <row r="48" spans="1:12" x14ac:dyDescent="0.25">
      <c r="A48" t="s">
        <v>41</v>
      </c>
    </row>
    <row r="50" spans="1:8" x14ac:dyDescent="0.25">
      <c r="A50" t="s">
        <v>41</v>
      </c>
      <c r="C50" s="2"/>
      <c r="D50" s="2" t="s">
        <v>60</v>
      </c>
      <c r="E50" s="2"/>
    </row>
    <row r="51" spans="1:8" x14ac:dyDescent="0.25">
      <c r="B51" s="6" t="s">
        <v>42</v>
      </c>
      <c r="C51" s="2"/>
      <c r="D51" s="2"/>
      <c r="E51" s="2"/>
    </row>
    <row r="52" spans="1:8" x14ac:dyDescent="0.25">
      <c r="A52" t="s">
        <v>46</v>
      </c>
      <c r="B52" s="2">
        <v>117707000</v>
      </c>
      <c r="C52" s="2"/>
      <c r="D52" s="2" t="s">
        <v>61</v>
      </c>
      <c r="E52" s="2"/>
      <c r="G52" s="15"/>
      <c r="H52" s="16">
        <v>4459000</v>
      </c>
    </row>
    <row r="53" spans="1:8" x14ac:dyDescent="0.25">
      <c r="A53" s="26" t="s">
        <v>62</v>
      </c>
      <c r="B53" s="27">
        <f>119274000+991000</f>
        <v>120265000</v>
      </c>
      <c r="C53" s="2"/>
      <c r="D53" s="2" t="s">
        <v>63</v>
      </c>
      <c r="E53" s="2"/>
      <c r="F53" s="17"/>
      <c r="G53" s="15"/>
    </row>
    <row r="54" spans="1:8" x14ac:dyDescent="0.25">
      <c r="A54" t="s">
        <v>43</v>
      </c>
      <c r="B54" s="7">
        <f>B53-B52</f>
        <v>2558000</v>
      </c>
      <c r="C54" s="2"/>
      <c r="D54" s="2" t="s">
        <v>64</v>
      </c>
      <c r="E54" s="2"/>
      <c r="G54" s="15"/>
      <c r="H54" s="18">
        <v>129000</v>
      </c>
    </row>
    <row r="55" spans="1:8" x14ac:dyDescent="0.25">
      <c r="B55" s="2"/>
    </row>
    <row r="56" spans="1:8" x14ac:dyDescent="0.25">
      <c r="A56" t="s">
        <v>44</v>
      </c>
      <c r="B56" s="2">
        <f>C10</f>
        <v>174000</v>
      </c>
      <c r="H56" s="10">
        <f>SUM(H52:H54)</f>
        <v>4588000</v>
      </c>
    </row>
    <row r="57" spans="1:8" x14ac:dyDescent="0.25">
      <c r="A57" t="s">
        <v>45</v>
      </c>
      <c r="B57" s="7">
        <f>B56+B54</f>
        <v>2732000</v>
      </c>
    </row>
    <row r="58" spans="1:8" x14ac:dyDescent="0.25">
      <c r="A58" t="s">
        <v>4</v>
      </c>
      <c r="B58" s="2">
        <f>E47</f>
        <v>3649999.6666666665</v>
      </c>
      <c r="D58" t="s">
        <v>69</v>
      </c>
      <c r="H58">
        <v>750000</v>
      </c>
    </row>
    <row r="59" spans="1:8" x14ac:dyDescent="0.25">
      <c r="B59" s="2"/>
      <c r="D59" t="s">
        <v>70</v>
      </c>
      <c r="H59">
        <v>129000</v>
      </c>
    </row>
    <row r="60" spans="1:8" ht="13" thickBot="1" x14ac:dyDescent="0.3">
      <c r="A60" t="s">
        <v>88</v>
      </c>
      <c r="B60" s="11">
        <f>B57-B58</f>
        <v>-917999.66666666651</v>
      </c>
      <c r="H60" s="19">
        <f>SUM(H58:H59)</f>
        <v>879000</v>
      </c>
    </row>
    <row r="61" spans="1:8" ht="13" thickTop="1" x14ac:dyDescent="0.25">
      <c r="D61" t="s">
        <v>71</v>
      </c>
      <c r="H61" s="14">
        <f>G47</f>
        <v>178000</v>
      </c>
    </row>
    <row r="62" spans="1:8" x14ac:dyDescent="0.25">
      <c r="D62" s="46" t="s">
        <v>83</v>
      </c>
      <c r="E62" s="46"/>
      <c r="F62" s="46"/>
      <c r="G62" s="46"/>
      <c r="H62" s="46"/>
    </row>
    <row r="63" spans="1:8" ht="13" thickBot="1" x14ac:dyDescent="0.3">
      <c r="D63" t="s">
        <v>72</v>
      </c>
      <c r="H63" s="20">
        <f>H60-H61-H62</f>
        <v>701000</v>
      </c>
    </row>
    <row r="64" spans="1:8" ht="13" thickTop="1" x14ac:dyDescent="0.25">
      <c r="A64" t="s">
        <v>73</v>
      </c>
      <c r="B64" s="21">
        <f>F68/B30</f>
        <v>1.0247032293323294E-2</v>
      </c>
    </row>
    <row r="65" spans="1:8" x14ac:dyDescent="0.25">
      <c r="A65" t="s">
        <v>74</v>
      </c>
      <c r="B65" s="21">
        <f>G68/B30</f>
        <v>5.9463308406534328E-3</v>
      </c>
    </row>
    <row r="67" spans="1:8" ht="37.5" x14ac:dyDescent="0.25">
      <c r="A67" t="s">
        <v>75</v>
      </c>
      <c r="E67" s="24" t="s">
        <v>78</v>
      </c>
      <c r="F67" t="s">
        <v>80</v>
      </c>
      <c r="G67" s="24" t="s">
        <v>79</v>
      </c>
      <c r="H67" s="24" t="s">
        <v>87</v>
      </c>
    </row>
    <row r="68" spans="1:8" x14ac:dyDescent="0.25">
      <c r="A68" t="s">
        <v>76</v>
      </c>
      <c r="D68" s="10">
        <f>E30</f>
        <v>1712000</v>
      </c>
      <c r="E68" s="2">
        <f>D68/D70*B60</f>
        <v>-739235.85575415473</v>
      </c>
      <c r="F68" s="10">
        <f>D68+E68</f>
        <v>972764.14424584527</v>
      </c>
      <c r="G68" s="2">
        <f>D68/D70*H63</f>
        <v>564492.94449670741</v>
      </c>
      <c r="H68" s="10">
        <f>G68+F68-D68</f>
        <v>-174742.91125744721</v>
      </c>
    </row>
    <row r="69" spans="1:8" x14ac:dyDescent="0.25">
      <c r="A69" t="s">
        <v>77</v>
      </c>
      <c r="D69" s="10">
        <f>E33</f>
        <v>414000</v>
      </c>
      <c r="E69" s="2">
        <f>D69/D70*B60</f>
        <v>-178763.81091251172</v>
      </c>
      <c r="F69" s="10">
        <f>D69+E69</f>
        <v>235236.18908748828</v>
      </c>
      <c r="G69" s="2">
        <f>D69/D70*H63</f>
        <v>136507.05550329256</v>
      </c>
      <c r="H69" s="10">
        <f>G69+F69-D69</f>
        <v>-42256.755409219186</v>
      </c>
    </row>
    <row r="70" spans="1:8" ht="13" thickBot="1" x14ac:dyDescent="0.3">
      <c r="D70" s="22">
        <f>SUM(D68:D69)</f>
        <v>2126000</v>
      </c>
      <c r="E70" s="23">
        <f>SUM(E68:E69)</f>
        <v>-917999.66666666651</v>
      </c>
      <c r="F70" s="23">
        <f>SUM(F68:F69)</f>
        <v>1208000.3333333335</v>
      </c>
      <c r="G70" s="23">
        <f>SUM(G68:G69)</f>
        <v>701000</v>
      </c>
    </row>
    <row r="71" spans="1:8" ht="13" thickTop="1" x14ac:dyDescent="0.25">
      <c r="B71" s="10"/>
    </row>
    <row r="72" spans="1:8" x14ac:dyDescent="0.25">
      <c r="B72" s="10" t="s">
        <v>91</v>
      </c>
      <c r="F72" s="48">
        <f>B20*B64</f>
        <v>56360.419608767981</v>
      </c>
      <c r="G72" s="48">
        <f>B20*B65</f>
        <v>32705.830499836793</v>
      </c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morgan</dc:creator>
  <cp:lastModifiedBy>richard morgan</cp:lastModifiedBy>
  <cp:lastPrinted>2015-01-13T10:24:32Z</cp:lastPrinted>
  <dcterms:created xsi:type="dcterms:W3CDTF">2013-12-03T11:39:58Z</dcterms:created>
  <dcterms:modified xsi:type="dcterms:W3CDTF">2015-02-11T11:42:13Z</dcterms:modified>
</cp:coreProperties>
</file>