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68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E34" i="1" l="1"/>
  <c r="D12" i="1" l="1"/>
  <c r="H19" i="1" l="1"/>
  <c r="C44" i="1" l="1"/>
  <c r="B44" i="1"/>
  <c r="D41" i="1" l="1"/>
  <c r="B41" i="1"/>
  <c r="C41" i="1" l="1"/>
  <c r="D13" i="1" l="1"/>
  <c r="E12" i="1" l="1"/>
  <c r="D8" i="1"/>
  <c r="D19" i="1" s="1"/>
  <c r="G8" i="1" l="1"/>
  <c r="G19" i="1" s="1"/>
  <c r="F8" i="1"/>
  <c r="F19" i="1" s="1"/>
  <c r="E8" i="1"/>
  <c r="E19" i="1" s="1"/>
  <c r="C25" i="1" l="1"/>
  <c r="C23" i="1"/>
  <c r="C10" i="1"/>
  <c r="C34" i="1" l="1"/>
  <c r="D22" i="1" s="1"/>
  <c r="D34" i="1" s="1"/>
  <c r="E22" i="1" s="1"/>
  <c r="F22" i="1" s="1"/>
  <c r="F34" i="1" l="1"/>
  <c r="G22" i="1" s="1"/>
  <c r="G34" i="1" s="1"/>
  <c r="H22" i="1" s="1"/>
  <c r="H34" i="1" s="1"/>
</calcChain>
</file>

<file path=xl/sharedStrings.xml><?xml version="1.0" encoding="utf-8"?>
<sst xmlns="http://schemas.openxmlformats.org/spreadsheetml/2006/main" count="58" uniqueCount="52">
  <si>
    <t>Specific</t>
  </si>
  <si>
    <t>Budget headings</t>
  </si>
  <si>
    <t>Current Year Budget (2015/16)</t>
  </si>
  <si>
    <t>Forecast potential budget (increases/decreases)</t>
  </si>
  <si>
    <t>2016/17</t>
  </si>
  <si>
    <t>2017/18</t>
  </si>
  <si>
    <t>2018/19</t>
  </si>
  <si>
    <t>2019/20</t>
  </si>
  <si>
    <t>2020/21</t>
  </si>
  <si>
    <t>Notes</t>
  </si>
  <si>
    <t>Total DSG Allocation (income)</t>
  </si>
  <si>
    <t>Schools Allocations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</si>
  <si>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</si>
  <si>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</si>
  <si>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</si>
  <si>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</si>
  <si>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</si>
  <si>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</si>
  <si>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</si>
  <si>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</si>
  <si>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</si>
  <si>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</si>
  <si>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inflation</t>
  </si>
  <si>
    <t>Schools budget predictions</t>
  </si>
  <si>
    <t>Anticipated budget balances</t>
  </si>
  <si>
    <t>N/A</t>
  </si>
  <si>
    <t>Existing recurrent allocations to EY, SEN and other services</t>
  </si>
  <si>
    <t>pupils used to forcast DSG increased used to predict pupil AWPU growth</t>
  </si>
  <si>
    <t>2014/15</t>
  </si>
  <si>
    <t>2015/16</t>
  </si>
  <si>
    <t>2016-17</t>
  </si>
  <si>
    <t>Actual</t>
  </si>
  <si>
    <t xml:space="preserve">Planned </t>
  </si>
  <si>
    <t>Planned</t>
  </si>
  <si>
    <t>Academies</t>
  </si>
  <si>
    <t>Academic year budgets</t>
  </si>
  <si>
    <t>Maintained Schools (all schools)</t>
  </si>
  <si>
    <t>SEN Growth pressures</t>
  </si>
  <si>
    <t>savings from amalgamation of 2 primary schools</t>
  </si>
  <si>
    <t>Formula changes</t>
  </si>
  <si>
    <t>Prudential Borrowing</t>
  </si>
  <si>
    <t xml:space="preserve">Borrowing repayments end for part of original project </t>
  </si>
  <si>
    <t>Behaviour Strategy</t>
  </si>
  <si>
    <t>CHiN and CP support</t>
  </si>
  <si>
    <t>HERs increase in demand</t>
  </si>
  <si>
    <t>Support for inflation in schools and service</t>
  </si>
  <si>
    <t>SENCO area practitioner</t>
  </si>
  <si>
    <t>SEND transition costs</t>
  </si>
  <si>
    <t>Collaborative Research</t>
  </si>
  <si>
    <t>Nurture Outreach service</t>
  </si>
  <si>
    <t>2018-19 onwards based on 1% pay only</t>
  </si>
  <si>
    <t>Potential 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</si>
</sst>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0" xfId="0" applyNumberFormat="1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3" fontId="3" fillId="0" borderId="0" xfId="0" applyNumberFormat="1" applyFont="1" applyAlignment="1"/>
    <xf numFmtId="164" fontId="3" fillId="0" borderId="5" xfId="1" applyNumberFormat="1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0" fontId="5" fillId="2" borderId="5" xfId="2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/>
    <xf numFmtId="164" fontId="5" fillId="0" borderId="5" xfId="1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Inflation%20calculations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AWPU%20EST%20volume%20increase%202016-17%20to%20include%20%20academies%20-%2018.6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ervices/Meetings/Schools'%20Forum/2015/20%20January/4.1%20DSG%20budget%202015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Appendix%20A%20-%20School%20Balances%20Comparisons-%20Schools%20Forum%20-%202014-15%20(excludes%20academy%20converters%20in%202014-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Summary%20of%20estimated%20Schools%20revenue%20balances%20for%20FY2015-16%20and%20FY2016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HWEBGXDD\Summary%20of%20estimated%20Schools%20revenue%20balances%20for%20FY2015-16%20and%20FY2016-17%20updated%2011.9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alcs for 13-14"/>
      <sheetName val="Summary 13-14"/>
      <sheetName val="Summary 14-15 calcs"/>
      <sheetName val="Summary 15-16 calcs"/>
      <sheetName val="Summary 16-17 calcs"/>
      <sheetName val="Summary 17-18 cal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J11">
            <v>2495533.5257945913</v>
          </cell>
        </row>
      </sheetData>
      <sheetData sheetId="5" refreshError="1">
        <row r="11">
          <cell r="J11">
            <v>896778.13230539311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PUVOLE"/>
      <sheetName val="AWPUPLUS Calcs"/>
      <sheetName val="Oct 2015"/>
    </sheetNames>
    <sheetDataSet>
      <sheetData sheetId="0" refreshError="1">
        <row r="40">
          <cell r="S40">
            <v>1122797.0300000086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H61">
            <v>178000</v>
          </cell>
        </row>
        <row r="68">
          <cell r="G68">
            <v>564492.94449670741</v>
          </cell>
        </row>
        <row r="69">
          <cell r="G69">
            <v>136507.05550329256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4">
          <cell r="D74">
            <v>2862720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6">
          <cell r="D66">
            <v>1554435</v>
          </cell>
          <cell r="E66">
            <v>-1254330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D94">
            <v>1896172</v>
          </cell>
          <cell r="E94">
            <v>1603934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L4" sqref="L4"/>
    </sheetView>
  </sheetViews>
  <sheetFormatPr defaultRowHeight="12.75" x14ac:dyDescent="0.2"/>
  <cols>
    <col min="1" max="1" width="31.85546875" customWidth="1"/>
    <col min="2" max="2" width="24" customWidth="1"/>
    <col min="3" max="3" width="19.140625" customWidth="1"/>
    <col min="4" max="8" width="14.85546875" bestFit="1" customWidth="1"/>
    <col min="9" max="9" width="41.5703125" customWidth="1"/>
  </cols>
  <sheetData>
    <row r="1" spans="1:9" ht="12.75" customHeight="1" x14ac:dyDescent="0.4">
      <c r="A1" s="52"/>
      <c r="I1" s="50">
        <v>12</v>
      </c>
    </row>
    <row r="2" spans="1:9" ht="12.75" customHeight="1" thickBot="1" x14ac:dyDescent="0.45">
      <c r="A2" s="52"/>
      <c r="I2" s="51"/>
    </row>
    <row r="3" spans="1:9" ht="13.5" thickBot="1" x14ac:dyDescent="0.25"/>
    <row r="4" spans="1:9" ht="15" x14ac:dyDescent="0.2">
      <c r="A4" s="39"/>
      <c r="B4" s="2" t="s">
        <v>0</v>
      </c>
      <c r="C4" s="34" t="s">
        <v>2</v>
      </c>
      <c r="D4" s="42" t="s">
        <v>3</v>
      </c>
      <c r="E4" s="43"/>
      <c r="F4" s="43"/>
      <c r="G4" s="43"/>
      <c r="H4" s="43"/>
      <c r="I4" s="44"/>
    </row>
    <row r="5" spans="1:9" ht="15.75" thickBot="1" x14ac:dyDescent="0.25">
      <c r="A5" s="40"/>
      <c r="B5" s="3" t="s">
        <v>1</v>
      </c>
      <c r="C5" s="41"/>
      <c r="D5" s="45"/>
      <c r="E5" s="46"/>
      <c r="F5" s="46"/>
      <c r="G5" s="46"/>
      <c r="H5" s="46"/>
      <c r="I5" s="47"/>
    </row>
    <row r="6" spans="1:9" ht="16.5" thickBot="1" x14ac:dyDescent="0.25">
      <c r="A6" s="23" t="s">
        <v>18</v>
      </c>
      <c r="B6" s="4"/>
      <c r="C6" s="35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.75" thickBot="1" x14ac:dyDescent="0.25">
      <c r="A7" s="1" t="s">
        <v>10</v>
      </c>
      <c r="B7" s="5"/>
      <c r="C7" s="7">
        <v>120265000</v>
      </c>
      <c r="D7" s="5"/>
      <c r="E7" s="5"/>
      <c r="F7" s="5"/>
      <c r="G7" s="5"/>
      <c r="H7" s="5"/>
      <c r="I7" s="5"/>
    </row>
    <row r="8" spans="1:9" ht="45.75" thickBot="1" x14ac:dyDescent="0.25">
      <c r="A8" s="1" t="s">
        <v>19</v>
      </c>
      <c r="B8" s="5" t="s">
        <v>20</v>
      </c>
      <c r="C8" s="5"/>
      <c r="D8" s="7">
        <f>424*4349</f>
        <v>1843976</v>
      </c>
      <c r="E8" s="7">
        <f>485*4349</f>
        <v>2109265</v>
      </c>
      <c r="F8" s="7">
        <f>542*4349</f>
        <v>2357158</v>
      </c>
      <c r="G8" s="7">
        <f>408*4349</f>
        <v>1774392</v>
      </c>
      <c r="H8" s="5" t="s">
        <v>25</v>
      </c>
      <c r="I8" s="5" t="s">
        <v>21</v>
      </c>
    </row>
    <row r="9" spans="1:9" ht="15.75" thickBot="1" x14ac:dyDescent="0.25">
      <c r="A9" s="1" t="s">
        <v>11</v>
      </c>
      <c r="B9" s="5"/>
      <c r="C9" s="7">
        <v>98069000</v>
      </c>
      <c r="D9" s="6"/>
      <c r="E9" s="5"/>
      <c r="F9" s="5"/>
      <c r="G9" s="5"/>
      <c r="H9" s="5"/>
      <c r="I9" s="5"/>
    </row>
    <row r="10" spans="1:9" ht="30.75" thickBot="1" x14ac:dyDescent="0.25">
      <c r="A10" s="1" t="s">
        <v>26</v>
      </c>
      <c r="B10" s="5"/>
      <c r="C10" s="8">
        <f>C7-C9</f>
        <v>22196000</v>
      </c>
      <c r="D10" s="5"/>
      <c r="E10" s="5"/>
      <c r="F10" s="5"/>
      <c r="G10" s="5"/>
      <c r="H10" s="5"/>
      <c r="I10" s="5"/>
    </row>
    <row r="11" spans="1:9" ht="16.5" thickBot="1" x14ac:dyDescent="0.25">
      <c r="A11" s="23" t="s">
        <v>51</v>
      </c>
      <c r="B11" s="5"/>
      <c r="C11" s="5"/>
      <c r="D11" s="5"/>
      <c r="E11" s="5"/>
      <c r="F11" s="5"/>
      <c r="G11" s="5"/>
      <c r="H11" s="5"/>
      <c r="I11" s="5"/>
    </row>
    <row r="12" spans="1:9" ht="30.75" thickBot="1" x14ac:dyDescent="0.25">
      <c r="A12" s="1"/>
      <c r="B12" s="5" t="s">
        <v>22</v>
      </c>
      <c r="C12" s="7"/>
      <c r="D12" s="7">
        <f>'[1]Summary 16-17 calcs'!$J$11+500000</f>
        <v>2995533.5257945913</v>
      </c>
      <c r="E12" s="7">
        <f>'[1]Summary 17-18 calcs'!$J$11</f>
        <v>896778.13230539311</v>
      </c>
      <c r="F12" s="9">
        <v>900000</v>
      </c>
      <c r="G12" s="9">
        <v>900000</v>
      </c>
      <c r="H12" s="5">
        <v>0</v>
      </c>
      <c r="I12" s="5" t="s">
        <v>50</v>
      </c>
    </row>
    <row r="13" spans="1:9" ht="30.75" thickBot="1" x14ac:dyDescent="0.25">
      <c r="A13" s="1"/>
      <c r="B13" s="5" t="s">
        <v>20</v>
      </c>
      <c r="C13" s="7"/>
      <c r="D13" s="7">
        <f>[2]AWPUVOLE!$S$40</f>
        <v>1122797.0300000086</v>
      </c>
      <c r="E13" s="9">
        <v>1300000</v>
      </c>
      <c r="F13" s="9">
        <v>1400000</v>
      </c>
      <c r="G13" s="9">
        <v>1000000</v>
      </c>
      <c r="H13" s="5">
        <v>0</v>
      </c>
      <c r="I13" s="5" t="s">
        <v>27</v>
      </c>
    </row>
    <row r="14" spans="1:9" ht="30.75" thickBot="1" x14ac:dyDescent="0.25">
      <c r="A14" s="10"/>
      <c r="B14" s="5" t="s">
        <v>37</v>
      </c>
      <c r="C14" s="7"/>
      <c r="D14" s="7">
        <v>300000</v>
      </c>
      <c r="E14" s="7">
        <v>300000</v>
      </c>
      <c r="F14" s="7">
        <v>300000</v>
      </c>
      <c r="G14" s="5"/>
      <c r="H14" s="5"/>
      <c r="I14" s="5"/>
    </row>
    <row r="15" spans="1:9" ht="30.75" thickBot="1" x14ac:dyDescent="0.25">
      <c r="A15" s="18"/>
      <c r="B15" s="5" t="s">
        <v>49</v>
      </c>
      <c r="C15" s="7"/>
      <c r="D15" s="7">
        <v>50000</v>
      </c>
      <c r="E15" s="7"/>
      <c r="F15" s="7"/>
      <c r="G15" s="5"/>
      <c r="H15" s="5"/>
      <c r="I15" s="5"/>
    </row>
    <row r="16" spans="1:9" ht="15.75" thickBot="1" x14ac:dyDescent="0.25">
      <c r="A16" s="14"/>
      <c r="B16" s="5" t="s">
        <v>42</v>
      </c>
      <c r="C16" s="7"/>
      <c r="D16" s="7">
        <v>480000</v>
      </c>
      <c r="E16" s="5"/>
      <c r="F16" s="5"/>
      <c r="G16" s="5"/>
      <c r="H16" s="5"/>
      <c r="I16" s="5"/>
    </row>
    <row r="17" spans="1:9" ht="30.75" thickBot="1" x14ac:dyDescent="0.25">
      <c r="A17" s="1" t="s">
        <v>12</v>
      </c>
      <c r="B17" s="5" t="s">
        <v>39</v>
      </c>
      <c r="C17" s="5"/>
      <c r="D17" s="5">
        <v>-35000</v>
      </c>
      <c r="E17" s="5"/>
      <c r="F17" s="5"/>
      <c r="G17" s="5"/>
      <c r="H17" s="5"/>
      <c r="I17" s="5" t="s">
        <v>38</v>
      </c>
    </row>
    <row r="18" spans="1:9" ht="30.75" thickBot="1" x14ac:dyDescent="0.25">
      <c r="A18" s="13"/>
      <c r="B18" s="5" t="s">
        <v>40</v>
      </c>
      <c r="C18" s="5"/>
      <c r="D18" s="5">
        <v>-185000</v>
      </c>
      <c r="E18" s="5"/>
      <c r="F18" s="5">
        <v>-173000</v>
      </c>
      <c r="G18" s="5"/>
      <c r="H18" s="5"/>
      <c r="I18" s="5" t="s">
        <v>41</v>
      </c>
    </row>
    <row r="19" spans="1:9" s="29" customFormat="1" ht="32.25" thickBot="1" x14ac:dyDescent="0.25">
      <c r="A19" s="24" t="s">
        <v>13</v>
      </c>
      <c r="B19" s="25"/>
      <c r="C19" s="26"/>
      <c r="D19" s="27">
        <f>D8-SUM(D12:D18)</f>
        <v>-2884354.5557946004</v>
      </c>
      <c r="E19" s="27">
        <f>E8-SUM(E12:E18)</f>
        <v>-387513.132305393</v>
      </c>
      <c r="F19" s="27">
        <f>F8-SUM(F12:F18)</f>
        <v>-69842</v>
      </c>
      <c r="G19" s="27">
        <f>G8-SUM(G12:G18)</f>
        <v>-125608</v>
      </c>
      <c r="H19" s="27" t="e">
        <f>H8-SUM(H12:H18)</f>
        <v>#VALUE!</v>
      </c>
      <c r="I19" s="28"/>
    </row>
    <row r="20" spans="1:9" ht="15.75" thickBot="1" x14ac:dyDescent="0.25">
      <c r="A20" s="1"/>
      <c r="B20" s="5"/>
      <c r="C20" s="5"/>
      <c r="D20" s="5"/>
      <c r="E20" s="5"/>
      <c r="F20" s="5"/>
      <c r="G20" s="5"/>
      <c r="H20" s="5"/>
      <c r="I20" s="5"/>
    </row>
    <row r="21" spans="1:9" ht="15.75" thickBot="1" x14ac:dyDescent="0.25">
      <c r="A21" s="1"/>
      <c r="B21" s="5"/>
      <c r="C21" s="5"/>
      <c r="D21" s="5"/>
      <c r="E21" s="5"/>
      <c r="F21" s="5"/>
      <c r="G21" s="5"/>
      <c r="H21" s="5"/>
      <c r="I21" s="5"/>
    </row>
    <row r="22" spans="1:9" s="29" customFormat="1" ht="32.25" thickBot="1" x14ac:dyDescent="0.25">
      <c r="A22" s="23" t="s">
        <v>14</v>
      </c>
      <c r="B22" s="28"/>
      <c r="C22" s="30">
        <v>5924000</v>
      </c>
      <c r="D22" s="31">
        <f>C34</f>
        <v>5020000</v>
      </c>
      <c r="E22" s="30">
        <f>D34</f>
        <v>2746500</v>
      </c>
      <c r="F22" s="30">
        <f>E34</f>
        <v>2538000</v>
      </c>
      <c r="G22" s="30">
        <f>F34</f>
        <v>2419500</v>
      </c>
      <c r="H22" s="30">
        <f>G34</f>
        <v>2419500</v>
      </c>
      <c r="I22" s="28"/>
    </row>
    <row r="23" spans="1:9" x14ac:dyDescent="0.2">
      <c r="A23" s="34" t="s">
        <v>15</v>
      </c>
      <c r="B23" s="34"/>
      <c r="C23" s="48">
        <f>[3]Sheet1!$G$68</f>
        <v>564492.94449670741</v>
      </c>
      <c r="D23" s="34"/>
      <c r="E23" s="34"/>
      <c r="F23" s="34"/>
      <c r="G23" s="34"/>
      <c r="H23" s="34"/>
      <c r="I23" s="34"/>
    </row>
    <row r="24" spans="1:9" ht="13.5" thickBot="1" x14ac:dyDescent="0.25">
      <c r="A24" s="35"/>
      <c r="B24" s="35"/>
      <c r="C24" s="49"/>
      <c r="D24" s="35"/>
      <c r="E24" s="35"/>
      <c r="F24" s="35"/>
      <c r="G24" s="35"/>
      <c r="H24" s="35"/>
      <c r="I24" s="35"/>
    </row>
    <row r="25" spans="1:9" ht="30.75" thickBot="1" x14ac:dyDescent="0.25">
      <c r="A25" s="1" t="s">
        <v>16</v>
      </c>
      <c r="B25" s="5"/>
      <c r="C25" s="9">
        <f>[3]Sheet1!$G$69+[3]Sheet1!$H$61</f>
        <v>314507.05550329259</v>
      </c>
      <c r="D25" s="5"/>
      <c r="E25" s="5"/>
      <c r="F25" s="5"/>
      <c r="G25" s="5"/>
      <c r="H25" s="5"/>
      <c r="I25" s="5"/>
    </row>
    <row r="26" spans="1:9" ht="16.5" thickBot="1" x14ac:dyDescent="0.25">
      <c r="A26" s="23" t="s">
        <v>51</v>
      </c>
      <c r="B26" s="5"/>
      <c r="C26" s="5"/>
      <c r="D26" s="5"/>
      <c r="E26" s="5"/>
      <c r="F26" s="5"/>
      <c r="G26" s="5"/>
      <c r="H26" s="5"/>
      <c r="I26" s="5"/>
    </row>
    <row r="27" spans="1:9" ht="30.75" thickBot="1" x14ac:dyDescent="0.25">
      <c r="A27" s="17"/>
      <c r="B27" s="5" t="s">
        <v>48</v>
      </c>
      <c r="C27" s="9">
        <v>25000</v>
      </c>
      <c r="D27" s="5"/>
      <c r="E27" s="5"/>
      <c r="F27" s="5"/>
      <c r="G27" s="5"/>
      <c r="H27" s="5"/>
      <c r="I27" s="5"/>
    </row>
    <row r="28" spans="1:9" ht="15.75" thickBot="1" x14ac:dyDescent="0.25">
      <c r="A28" s="14"/>
      <c r="B28" s="5" t="s">
        <v>43</v>
      </c>
      <c r="C28" s="5"/>
      <c r="D28" s="9">
        <v>118500</v>
      </c>
      <c r="E28" s="9">
        <v>118500</v>
      </c>
      <c r="F28" s="9">
        <v>118500</v>
      </c>
      <c r="G28" s="5"/>
      <c r="H28" s="5"/>
      <c r="I28" s="5"/>
    </row>
    <row r="29" spans="1:9" ht="30.75" thickBot="1" x14ac:dyDescent="0.25">
      <c r="A29" s="14"/>
      <c r="B29" s="5" t="s">
        <v>45</v>
      </c>
      <c r="C29" s="5"/>
      <c r="D29" s="9">
        <v>2000000</v>
      </c>
      <c r="E29" s="5"/>
      <c r="F29" s="5"/>
      <c r="G29" s="5"/>
      <c r="H29" s="5"/>
      <c r="I29" s="5"/>
    </row>
    <row r="30" spans="1:9" ht="15.75" thickBot="1" x14ac:dyDescent="0.25">
      <c r="A30" s="17"/>
      <c r="B30" s="5" t="s">
        <v>47</v>
      </c>
      <c r="C30" s="5"/>
      <c r="D30" s="9">
        <v>65000</v>
      </c>
      <c r="E30" s="9">
        <v>65000</v>
      </c>
      <c r="F30" s="5"/>
      <c r="G30" s="5"/>
      <c r="H30" s="5"/>
      <c r="I30" s="5"/>
    </row>
    <row r="31" spans="1:9" ht="15.75" thickBot="1" x14ac:dyDescent="0.25">
      <c r="A31" s="14"/>
      <c r="B31" s="19" t="s">
        <v>44</v>
      </c>
      <c r="D31" s="16">
        <v>65000</v>
      </c>
      <c r="E31" s="5"/>
      <c r="F31" s="5"/>
      <c r="G31" s="5"/>
      <c r="H31" s="5"/>
      <c r="I31" s="5"/>
    </row>
    <row r="32" spans="1:9" ht="30.75" thickBot="1" x14ac:dyDescent="0.25">
      <c r="A32" s="15"/>
      <c r="B32" s="20" t="s">
        <v>46</v>
      </c>
      <c r="D32" s="21">
        <v>25000</v>
      </c>
      <c r="E32" s="22">
        <v>25000</v>
      </c>
      <c r="F32" s="5"/>
      <c r="G32" s="5"/>
      <c r="H32" s="5"/>
      <c r="I32" s="5"/>
    </row>
    <row r="33" spans="1:9" ht="15.75" thickBot="1" x14ac:dyDescent="0.25">
      <c r="A33" s="1" t="s">
        <v>12</v>
      </c>
      <c r="B33" s="5"/>
      <c r="C33" s="5"/>
      <c r="D33" s="5"/>
      <c r="E33" s="5"/>
      <c r="F33" s="5"/>
      <c r="G33" s="5"/>
      <c r="H33" s="5"/>
      <c r="I33" s="5"/>
    </row>
    <row r="34" spans="1:9" s="29" customFormat="1" ht="12.6" customHeight="1" x14ac:dyDescent="0.2">
      <c r="A34" s="36" t="s">
        <v>17</v>
      </c>
      <c r="B34" s="36"/>
      <c r="C34" s="38">
        <f>C22-C23-C25-C33+C26-C27</f>
        <v>5020000</v>
      </c>
      <c r="D34" s="38">
        <f>D22-D23-D25-D33-D26-D28-D29-D31-D32-D30</f>
        <v>2746500</v>
      </c>
      <c r="E34" s="38">
        <f t="shared" ref="E34:H34" si="0">E22-E23-E25-E33-E26-E28-E29-E31-E32-E30</f>
        <v>2538000</v>
      </c>
      <c r="F34" s="38">
        <f t="shared" si="0"/>
        <v>2419500</v>
      </c>
      <c r="G34" s="38">
        <f t="shared" si="0"/>
        <v>2419500</v>
      </c>
      <c r="H34" s="38">
        <f t="shared" si="0"/>
        <v>2419500</v>
      </c>
      <c r="I34" s="32"/>
    </row>
    <row r="35" spans="1:9" s="29" customFormat="1" ht="12.95" customHeight="1" thickBot="1" x14ac:dyDescent="0.25">
      <c r="A35" s="37"/>
      <c r="B35" s="37"/>
      <c r="C35" s="37"/>
      <c r="D35" s="37"/>
      <c r="E35" s="37"/>
      <c r="F35" s="37"/>
      <c r="G35" s="37"/>
      <c r="H35" s="37"/>
      <c r="I35" s="33"/>
    </row>
    <row r="38" spans="1:9" x14ac:dyDescent="0.2">
      <c r="A38" t="s">
        <v>23</v>
      </c>
      <c r="B38" t="s">
        <v>31</v>
      </c>
      <c r="C38" t="s">
        <v>32</v>
      </c>
      <c r="D38" t="s">
        <v>33</v>
      </c>
    </row>
    <row r="39" spans="1:9" x14ac:dyDescent="0.2">
      <c r="A39" t="s">
        <v>24</v>
      </c>
      <c r="B39" t="s">
        <v>28</v>
      </c>
      <c r="C39" t="s">
        <v>29</v>
      </c>
      <c r="D39" t="s">
        <v>30</v>
      </c>
    </row>
    <row r="41" spans="1:9" x14ac:dyDescent="0.2">
      <c r="A41" t="s">
        <v>36</v>
      </c>
      <c r="B41" s="12">
        <f>[4]Comparison!$D$74</f>
        <v>2862720</v>
      </c>
      <c r="C41" s="12">
        <f>[5]Sheet1!$D$66</f>
        <v>1554435</v>
      </c>
      <c r="D41" s="12">
        <f>[5]Sheet1!$E$66</f>
        <v>-1254330</v>
      </c>
      <c r="E41" s="12"/>
    </row>
    <row r="42" spans="1:9" x14ac:dyDescent="0.2">
      <c r="B42" t="s">
        <v>33</v>
      </c>
      <c r="C42" t="s">
        <v>33</v>
      </c>
      <c r="D42" t="s">
        <v>33</v>
      </c>
    </row>
    <row r="43" spans="1:9" x14ac:dyDescent="0.2">
      <c r="A43" t="s">
        <v>35</v>
      </c>
    </row>
    <row r="44" spans="1:9" x14ac:dyDescent="0.2">
      <c r="A44" t="s">
        <v>34</v>
      </c>
      <c r="B44" s="11">
        <f>[6]Sheet1!$D$94</f>
        <v>1896172</v>
      </c>
      <c r="C44" s="11">
        <f>[6]Sheet1!$E$94</f>
        <v>1603934</v>
      </c>
    </row>
  </sheetData>
  <mergeCells count="22">
    <mergeCell ref="I1:I2"/>
    <mergeCell ref="A4:A5"/>
    <mergeCell ref="C4:C6"/>
    <mergeCell ref="D4:I5"/>
    <mergeCell ref="A23:A24"/>
    <mergeCell ref="B23:B24"/>
    <mergeCell ref="C23:C24"/>
    <mergeCell ref="D23:D24"/>
    <mergeCell ref="E23:E24"/>
    <mergeCell ref="F23:F24"/>
    <mergeCell ref="G23:G24"/>
    <mergeCell ref="I34:I35"/>
    <mergeCell ref="H23:H24"/>
    <mergeCell ref="I23:I24"/>
    <mergeCell ref="A34:A35"/>
    <mergeCell ref="B34:B35"/>
    <mergeCell ref="C34:C35"/>
    <mergeCell ref="D34:D35"/>
    <mergeCell ref="E34:E35"/>
    <mergeCell ref="F34:F35"/>
    <mergeCell ref="G34:G35"/>
    <mergeCell ref="H34:H35"/>
  </mergeCells>
  <pageMargins left="0.70866141732283472" right="0.70866141732283472" top="0.74803149606299213" bottom="0.74803149606299213" header="0.31496062992125984" footer="0.31496062992125984"/>
  <pageSetup paperSize="8" scale="84" orientation="landscape" r:id="rId1"/>
  <headerFooter>
    <oddHeader>&amp;L&amp;20Dedicated Schools Grant&amp;C&amp;20 5 Year Planning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Lorraine Elms</cp:lastModifiedBy>
  <cp:lastPrinted>2015-11-10T13:40:04Z</cp:lastPrinted>
  <dcterms:created xsi:type="dcterms:W3CDTF">2015-06-15T09:05:16Z</dcterms:created>
  <dcterms:modified xsi:type="dcterms:W3CDTF">2015-11-10T13:40:08Z</dcterms:modified>
</cp:coreProperties>
</file>