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875" windowHeight="6975"/>
  </bookViews>
  <sheets>
    <sheet name="Appendix A" sheetId="1" r:id="rId1"/>
    <sheet name="Appendix B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89" i="3" l="1"/>
  <c r="J89" i="3"/>
  <c r="K89" i="3"/>
  <c r="L89" i="3"/>
  <c r="M89" i="3"/>
  <c r="N89" i="3"/>
  <c r="H89" i="3"/>
  <c r="I69" i="3"/>
  <c r="J69" i="3"/>
  <c r="K69" i="3"/>
  <c r="L69" i="3"/>
  <c r="M69" i="3"/>
  <c r="N69" i="3"/>
  <c r="H69" i="3"/>
  <c r="N91" i="3" s="1"/>
  <c r="F13" i="2"/>
  <c r="J11" i="2"/>
  <c r="J12" i="2"/>
  <c r="J10" i="2"/>
  <c r="I90" i="3" l="1"/>
  <c r="L90" i="3"/>
  <c r="N90" i="3"/>
  <c r="H90" i="3"/>
  <c r="D87" i="1" l="1"/>
  <c r="A71" i="1"/>
  <c r="C71" i="1" s="1"/>
  <c r="E71" i="1" s="1"/>
  <c r="A72" i="1"/>
  <c r="C72" i="1" s="1"/>
  <c r="E72" i="1" s="1"/>
  <c r="A73" i="1"/>
  <c r="C73" i="1" s="1"/>
  <c r="E73" i="1" s="1"/>
  <c r="A74" i="1"/>
  <c r="C74" i="1" s="1"/>
  <c r="E74" i="1" s="1"/>
  <c r="A75" i="1"/>
  <c r="C75" i="1" s="1"/>
  <c r="E75" i="1" s="1"/>
  <c r="A76" i="1"/>
  <c r="C76" i="1" s="1"/>
  <c r="E76" i="1" s="1"/>
  <c r="A77" i="1"/>
  <c r="C77" i="1" s="1"/>
  <c r="E77" i="1" s="1"/>
  <c r="A78" i="1"/>
  <c r="C78" i="1" s="1"/>
  <c r="E78" i="1" s="1"/>
  <c r="A79" i="1"/>
  <c r="C79" i="1" s="1"/>
  <c r="E79" i="1" s="1"/>
  <c r="A80" i="1"/>
  <c r="C80" i="1" s="1"/>
  <c r="E80" i="1" s="1"/>
  <c r="A81" i="1"/>
  <c r="C81" i="1" s="1"/>
  <c r="E81" i="1" s="1"/>
  <c r="A82" i="1"/>
  <c r="C82" i="1" s="1"/>
  <c r="E82" i="1" s="1"/>
  <c r="A83" i="1"/>
  <c r="C83" i="1" s="1"/>
  <c r="E83" i="1" s="1"/>
  <c r="A84" i="1"/>
  <c r="C84" i="1" s="1"/>
  <c r="E84" i="1" s="1"/>
  <c r="A85" i="1"/>
  <c r="C85" i="1" s="1"/>
  <c r="E85" i="1" s="1"/>
  <c r="A70" i="1"/>
  <c r="C70" i="1" s="1"/>
  <c r="C87" i="1" l="1"/>
  <c r="E70" i="1"/>
  <c r="E87" i="1" s="1"/>
  <c r="A63" i="1"/>
  <c r="B63" i="1" s="1"/>
  <c r="A64" i="1"/>
  <c r="B64" i="1" s="1"/>
  <c r="A65" i="1"/>
  <c r="B65" i="1" s="1"/>
  <c r="A60" i="1"/>
  <c r="B60" i="1" s="1"/>
  <c r="A61" i="1"/>
  <c r="B61" i="1" s="1"/>
  <c r="A62" i="1"/>
  <c r="B62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5" i="1"/>
  <c r="B5" i="1" s="1"/>
  <c r="D16" i="1" l="1"/>
  <c r="D41" i="1"/>
  <c r="D65" i="1"/>
  <c r="C16" i="1" l="1"/>
  <c r="E16" i="1" s="1"/>
  <c r="C41" i="1"/>
  <c r="E41" i="1" s="1"/>
  <c r="C65" i="1"/>
  <c r="E65" i="1" s="1"/>
  <c r="D6" i="1" l="1"/>
  <c r="C6" i="1"/>
  <c r="E6" i="1" s="1"/>
  <c r="D62" i="1"/>
  <c r="C62" i="1"/>
  <c r="E62" i="1" s="1"/>
  <c r="D50" i="1"/>
  <c r="C50" i="1"/>
  <c r="E50" i="1" s="1"/>
  <c r="D46" i="1"/>
  <c r="C46" i="1"/>
  <c r="E46" i="1" s="1"/>
  <c r="D42" i="1"/>
  <c r="C42" i="1"/>
  <c r="E42" i="1" s="1"/>
  <c r="D40" i="1"/>
  <c r="C40" i="1"/>
  <c r="E40" i="1" s="1"/>
  <c r="D37" i="1"/>
  <c r="C37" i="1"/>
  <c r="E37" i="1" s="1"/>
  <c r="D33" i="1"/>
  <c r="C33" i="1"/>
  <c r="E33" i="1" s="1"/>
  <c r="D64" i="1"/>
  <c r="C64" i="1"/>
  <c r="E64" i="1" s="1"/>
  <c r="D60" i="1"/>
  <c r="C60" i="1"/>
  <c r="E60" i="1" s="1"/>
  <c r="D58" i="1"/>
  <c r="C58" i="1"/>
  <c r="E58" i="1" s="1"/>
  <c r="D56" i="1"/>
  <c r="C56" i="1"/>
  <c r="E56" i="1" s="1"/>
  <c r="D54" i="1"/>
  <c r="C54" i="1"/>
  <c r="E54" i="1" s="1"/>
  <c r="D52" i="1"/>
  <c r="C52" i="1"/>
  <c r="E52" i="1" s="1"/>
  <c r="D48" i="1"/>
  <c r="C48" i="1"/>
  <c r="E48" i="1" s="1"/>
  <c r="D44" i="1"/>
  <c r="C44" i="1"/>
  <c r="E44" i="1" s="1"/>
  <c r="D35" i="1"/>
  <c r="C35" i="1"/>
  <c r="E35" i="1" s="1"/>
  <c r="D31" i="1"/>
  <c r="C31" i="1"/>
  <c r="E31" i="1" s="1"/>
  <c r="D23" i="1"/>
  <c r="C23" i="1"/>
  <c r="E23" i="1" s="1"/>
  <c r="D21" i="1"/>
  <c r="C21" i="1"/>
  <c r="E21" i="1" s="1"/>
  <c r="D17" i="1"/>
  <c r="C17" i="1"/>
  <c r="E17" i="1" s="1"/>
  <c r="D13" i="1"/>
  <c r="C13" i="1"/>
  <c r="E13" i="1" s="1"/>
  <c r="D9" i="1"/>
  <c r="C9" i="1"/>
  <c r="E9" i="1" s="1"/>
  <c r="D63" i="1"/>
  <c r="C63" i="1"/>
  <c r="E63" i="1" s="1"/>
  <c r="D55" i="1"/>
  <c r="C55" i="1"/>
  <c r="E55" i="1" s="1"/>
  <c r="D53" i="1"/>
  <c r="C53" i="1"/>
  <c r="E53" i="1" s="1"/>
  <c r="D49" i="1"/>
  <c r="C49" i="1"/>
  <c r="E49" i="1" s="1"/>
  <c r="D47" i="1"/>
  <c r="C47" i="1"/>
  <c r="E47" i="1" s="1"/>
  <c r="D45" i="1"/>
  <c r="C45" i="1"/>
  <c r="E45" i="1" s="1"/>
  <c r="D43" i="1"/>
  <c r="C43" i="1"/>
  <c r="E43" i="1" s="1"/>
  <c r="D36" i="1"/>
  <c r="C36" i="1"/>
  <c r="E36" i="1" s="1"/>
  <c r="D34" i="1"/>
  <c r="C34" i="1"/>
  <c r="E34" i="1" s="1"/>
  <c r="D32" i="1"/>
  <c r="C32" i="1"/>
  <c r="E32" i="1" s="1"/>
  <c r="D26" i="1"/>
  <c r="C26" i="1"/>
  <c r="E26" i="1" s="1"/>
  <c r="D20" i="1"/>
  <c r="C20" i="1"/>
  <c r="E20" i="1" s="1"/>
  <c r="D14" i="1"/>
  <c r="C14" i="1"/>
  <c r="E14" i="1" s="1"/>
  <c r="D10" i="1"/>
  <c r="C10" i="1"/>
  <c r="E10" i="1" s="1"/>
  <c r="D8" i="1"/>
  <c r="C8" i="1"/>
  <c r="E8" i="1" s="1"/>
  <c r="D25" i="1"/>
  <c r="C25" i="1"/>
  <c r="E25" i="1" s="1"/>
  <c r="D19" i="1"/>
  <c r="C19" i="1"/>
  <c r="E19" i="1" s="1"/>
  <c r="D15" i="1"/>
  <c r="C15" i="1"/>
  <c r="E15" i="1" s="1"/>
  <c r="D11" i="1"/>
  <c r="C11" i="1"/>
  <c r="E11" i="1" s="1"/>
  <c r="D7" i="1"/>
  <c r="C7" i="1"/>
  <c r="E7" i="1" s="1"/>
  <c r="D61" i="1"/>
  <c r="C61" i="1"/>
  <c r="E61" i="1" s="1"/>
  <c r="D59" i="1"/>
  <c r="C59" i="1"/>
  <c r="E59" i="1" s="1"/>
  <c r="D57" i="1"/>
  <c r="C57" i="1"/>
  <c r="E57" i="1" s="1"/>
  <c r="D51" i="1"/>
  <c r="C51" i="1"/>
  <c r="E51" i="1" s="1"/>
  <c r="D39" i="1"/>
  <c r="C39" i="1"/>
  <c r="E39" i="1" s="1"/>
  <c r="C38" i="1"/>
  <c r="D30" i="1"/>
  <c r="C30" i="1"/>
  <c r="E30" i="1" s="1"/>
  <c r="D28" i="1"/>
  <c r="C28" i="1"/>
  <c r="E28" i="1" s="1"/>
  <c r="D24" i="1"/>
  <c r="C24" i="1"/>
  <c r="E24" i="1" s="1"/>
  <c r="D22" i="1"/>
  <c r="C22" i="1"/>
  <c r="E22" i="1" s="1"/>
  <c r="D18" i="1"/>
  <c r="C18" i="1"/>
  <c r="E18" i="1" s="1"/>
  <c r="D12" i="1"/>
  <c r="C12" i="1"/>
  <c r="E12" i="1" s="1"/>
  <c r="D5" i="1"/>
  <c r="C5" i="1"/>
  <c r="D29" i="1"/>
  <c r="C29" i="1"/>
  <c r="E29" i="1" s="1"/>
  <c r="D27" i="1"/>
  <c r="C27" i="1"/>
  <c r="E27" i="1" s="1"/>
  <c r="E5" i="1" l="1"/>
  <c r="C67" i="1"/>
  <c r="C89" i="1" s="1"/>
  <c r="D38" i="1"/>
  <c r="D67" i="1" s="1"/>
  <c r="D89" i="1" s="1"/>
  <c r="E38" i="1" l="1"/>
  <c r="E67" i="1"/>
  <c r="E89" i="1" s="1"/>
</calcChain>
</file>

<file path=xl/comments1.xml><?xml version="1.0" encoding="utf-8"?>
<comments xmlns="http://schemas.openxmlformats.org/spreadsheetml/2006/main">
  <authors>
    <author>Wendy Jefferies</author>
    <author>Jefferies</author>
  </authors>
  <commentList>
    <comment ref="B11" authorId="0">
      <text>
        <r>
          <rPr>
            <b/>
            <sz val="8"/>
            <color indexed="81"/>
            <rFont val="Tahoma"/>
            <charset val="1"/>
          </rPr>
          <t>Wendy Jefferies:</t>
        </r>
        <r>
          <rPr>
            <sz val="8"/>
            <color indexed="81"/>
            <rFont val="Tahoma"/>
            <charset val="1"/>
          </rPr>
          <t xml:space="preserve">
DD advised they will continue 16-17  when they convert to academy but did not convert 1.4.16 as delayed</t>
        </r>
      </text>
    </comment>
    <comment ref="B12" authorId="0">
      <text>
        <r>
          <rPr>
            <b/>
            <sz val="8"/>
            <color indexed="81"/>
            <rFont val="Tahoma"/>
            <charset val="1"/>
          </rPr>
          <t>Wendy Jefferies:</t>
        </r>
        <r>
          <rPr>
            <sz val="8"/>
            <color indexed="81"/>
            <rFont val="Tahoma"/>
            <charset val="1"/>
          </rPr>
          <t xml:space="preserve">
DD advised they will continue 16-17  when they convert to an academy but did not convert 1.4.16 as delayed</t>
        </r>
      </text>
    </comment>
    <comment ref="B28" authorId="0">
      <text>
        <r>
          <rPr>
            <b/>
            <sz val="8"/>
            <color indexed="81"/>
            <rFont val="Tahoma"/>
            <charset val="1"/>
          </rPr>
          <t>Wendy Jefferies:</t>
        </r>
        <r>
          <rPr>
            <sz val="8"/>
            <color indexed="81"/>
            <rFont val="Tahoma"/>
            <charset val="1"/>
          </rPr>
          <t xml:space="preserve">
WASPS have indicated to DD that they want to opt out from 1.9.16 at the end of the AY2015-16
</t>
        </r>
      </text>
    </comment>
    <comment ref="B38" authorId="1">
      <text>
        <r>
          <rPr>
            <b/>
            <sz val="8"/>
            <color indexed="81"/>
            <rFont val="Tahoma"/>
            <family val="2"/>
          </rPr>
          <t>Chew stoke not participating for FY2016-17</t>
        </r>
      </text>
    </comment>
    <comment ref="B43" authorId="0">
      <text>
        <r>
          <rPr>
            <b/>
            <sz val="8"/>
            <color indexed="81"/>
            <rFont val="Tahoma"/>
            <charset val="1"/>
          </rPr>
          <t>Wendy Jefferies:</t>
        </r>
        <r>
          <rPr>
            <sz val="8"/>
            <color indexed="81"/>
            <rFont val="Tahoma"/>
            <charset val="1"/>
          </rPr>
          <t xml:space="preserve">
DD as far as aware not withdrawn yet so continue to be a memeber</t>
        </r>
      </text>
    </comment>
    <comment ref="B50" authorId="0">
      <text>
        <r>
          <rPr>
            <b/>
            <sz val="8"/>
            <color indexed="81"/>
            <rFont val="Tahoma"/>
            <family val="2"/>
          </rPr>
          <t>Wendy Jefferies:</t>
        </r>
        <r>
          <rPr>
            <sz val="8"/>
            <color indexed="81"/>
            <rFont val="Tahoma"/>
            <family val="2"/>
          </rPr>
          <t xml:space="preserve">
Clutton have indicated to DD they wish to withdraw but not given 6 mths notice yet
</t>
        </r>
      </text>
    </comment>
    <comment ref="B53" authorId="0">
      <text>
        <r>
          <rPr>
            <b/>
            <sz val="8"/>
            <color indexed="81"/>
            <rFont val="Tahoma"/>
            <family val="2"/>
          </rPr>
          <t>Wendy Jefferies:</t>
        </r>
        <r>
          <rPr>
            <sz val="8"/>
            <color indexed="81"/>
            <rFont val="Tahoma"/>
            <family val="2"/>
          </rPr>
          <t xml:space="preserve">
High Littleton will continue for FY2016-17
</t>
        </r>
      </text>
    </comment>
    <comment ref="B58" authorId="0">
      <text>
        <r>
          <rPr>
            <b/>
            <sz val="8"/>
            <color indexed="81"/>
            <rFont val="Tahoma"/>
            <charset val="1"/>
          </rPr>
          <t>Wendy Jefferies:</t>
        </r>
        <r>
          <rPr>
            <sz val="8"/>
            <color indexed="81"/>
            <rFont val="Tahoma"/>
            <charset val="1"/>
          </rPr>
          <t xml:space="preserve">
DD said they have indicated they will continue for FY2016-17</t>
        </r>
      </text>
    </comment>
    <comment ref="B60" authorId="1">
      <text>
        <r>
          <rPr>
            <b/>
            <sz val="8"/>
            <color indexed="81"/>
            <rFont val="Tahoma"/>
            <family val="2"/>
          </rPr>
          <t>Jefferies:</t>
        </r>
        <r>
          <rPr>
            <sz val="8"/>
            <color indexed="81"/>
            <rFont val="Tahoma"/>
            <family val="2"/>
          </rPr>
          <t xml:space="preserve">
DD advised they will continue for FY2016-17</t>
        </r>
      </text>
    </comment>
    <comment ref="B65" authorId="1">
      <text>
        <r>
          <rPr>
            <b/>
            <sz val="8"/>
            <color indexed="81"/>
            <rFont val="Tahoma"/>
            <family val="2"/>
          </rPr>
          <t>Jefferies:</t>
        </r>
        <r>
          <rPr>
            <sz val="8"/>
            <color indexed="81"/>
            <rFont val="Tahoma"/>
            <family val="2"/>
          </rPr>
          <t xml:space="preserve">
Not sure if continuing but carry on reducing costs for DD salary for FY2016-17 - Gareth griffiths is interim head from High Littleton so watch this space</t>
        </r>
      </text>
    </comment>
    <comment ref="B70" authorId="1">
      <text>
        <r>
          <rPr>
            <b/>
            <sz val="8"/>
            <color indexed="81"/>
            <rFont val="Tahoma"/>
            <family val="2"/>
          </rPr>
          <t>Jefferies:</t>
        </r>
        <r>
          <rPr>
            <sz val="8"/>
            <color indexed="81"/>
            <rFont val="Tahoma"/>
            <family val="2"/>
          </rPr>
          <t xml:space="preserve">
would not pay invoice raised for AH 2013-14 and has not paid 14-15 invoice
</t>
        </r>
      </text>
    </comment>
    <comment ref="B73" authorId="1">
      <text>
        <r>
          <rPr>
            <b/>
            <sz val="8"/>
            <color indexed="81"/>
            <rFont val="Tahoma"/>
            <family val="2"/>
          </rPr>
          <t>Jefferies:</t>
        </r>
        <r>
          <rPr>
            <sz val="8"/>
            <color indexed="81"/>
            <rFont val="Tahoma"/>
            <family val="2"/>
          </rPr>
          <t xml:space="preserve">
school did not pay invoice raised for AH salary 13-14 but paid 14-15 invoice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>Wendy Jefferies:</t>
        </r>
        <r>
          <rPr>
            <sz val="8"/>
            <color indexed="81"/>
            <rFont val="Tahoma"/>
            <family val="2"/>
          </rPr>
          <t xml:space="preserve">
Have joined the Bath panel for 2016-17</t>
        </r>
      </text>
    </comment>
    <comment ref="B79" authorId="1">
      <text>
        <r>
          <rPr>
            <b/>
            <sz val="8"/>
            <color indexed="81"/>
            <rFont val="Tahoma"/>
            <family val="2"/>
          </rPr>
          <t>Jefferies:</t>
        </r>
        <r>
          <rPr>
            <sz val="8"/>
            <color indexed="81"/>
            <rFont val="Tahoma"/>
            <family val="2"/>
          </rPr>
          <t xml:space="preserve">
buying back</t>
        </r>
      </text>
    </comment>
    <comment ref="B81" authorId="0">
      <text>
        <r>
          <rPr>
            <b/>
            <sz val="8"/>
            <color indexed="81"/>
            <rFont val="Tahoma"/>
            <charset val="1"/>
          </rPr>
          <t>Wendy Jefferies:</t>
        </r>
        <r>
          <rPr>
            <sz val="8"/>
            <color indexed="81"/>
            <rFont val="Tahoma"/>
            <charset val="1"/>
          </rPr>
          <t xml:space="preserve">
assume they will join as Wellsway are</t>
        </r>
      </text>
    </comment>
    <comment ref="B82" authorId="1">
      <text>
        <r>
          <rPr>
            <b/>
            <sz val="8"/>
            <color indexed="81"/>
            <rFont val="Tahoma"/>
            <family val="2"/>
          </rPr>
          <t>Jefferies:</t>
        </r>
        <r>
          <rPr>
            <sz val="8"/>
            <color indexed="81"/>
            <rFont val="Tahoma"/>
            <family val="2"/>
          </rPr>
          <t xml:space="preserve">
buying back
</t>
        </r>
      </text>
    </comment>
    <comment ref="B84" authorId="1">
      <text>
        <r>
          <rPr>
            <b/>
            <sz val="8"/>
            <color indexed="81"/>
            <rFont val="Tahoma"/>
            <family val="2"/>
          </rPr>
          <t>Jefferies:</t>
        </r>
        <r>
          <rPr>
            <sz val="8"/>
            <color indexed="81"/>
            <rFont val="Tahoma"/>
            <family val="2"/>
          </rPr>
          <t xml:space="preserve">
all buying back</t>
        </r>
      </text>
    </comment>
    <comment ref="B85" authorId="1">
      <text>
        <r>
          <rPr>
            <b/>
            <sz val="8"/>
            <color indexed="81"/>
            <rFont val="Tahoma"/>
            <family val="2"/>
          </rPr>
          <t>Jefferies:</t>
        </r>
        <r>
          <rPr>
            <sz val="8"/>
            <color indexed="81"/>
            <rFont val="Tahoma"/>
            <family val="2"/>
          </rPr>
          <t xml:space="preserve">
buying back 13-14</t>
        </r>
      </text>
    </comment>
    <comment ref="B86" authorId="0">
      <text>
        <r>
          <rPr>
            <b/>
            <sz val="8"/>
            <color indexed="81"/>
            <rFont val="Tahoma"/>
            <charset val="1"/>
          </rPr>
          <t>Wendy Jefferies:</t>
        </r>
        <r>
          <rPr>
            <sz val="8"/>
            <color indexed="81"/>
            <rFont val="Tahoma"/>
            <charset val="1"/>
          </rPr>
          <t xml:space="preserve">
assume they will join panel as Writhlington are</t>
        </r>
      </text>
    </comment>
    <comment ref="B87" authorId="1">
      <text>
        <r>
          <rPr>
            <b/>
            <sz val="8"/>
            <color indexed="81"/>
            <rFont val="Tahoma"/>
            <family val="2"/>
          </rPr>
          <t>Jefferies:</t>
        </r>
        <r>
          <rPr>
            <sz val="8"/>
            <color indexed="81"/>
            <rFont val="Tahoma"/>
            <family val="2"/>
          </rPr>
          <t xml:space="preserve">
buying back 13-14</t>
        </r>
      </text>
    </comment>
  </commentList>
</comments>
</file>

<file path=xl/sharedStrings.xml><?xml version="1.0" encoding="utf-8"?>
<sst xmlns="http://schemas.openxmlformats.org/spreadsheetml/2006/main" count="460" uniqueCount="136">
  <si>
    <t xml:space="preserve">DFE Code </t>
  </si>
  <si>
    <t>School Name</t>
  </si>
  <si>
    <t>Formula Allocation</t>
  </si>
  <si>
    <t>De delegated</t>
  </si>
  <si>
    <t>Invoiced</t>
  </si>
  <si>
    <t>Cluster Area</t>
  </si>
  <si>
    <t>Budget de delegated</t>
  </si>
  <si>
    <t>Budget Invoiced</t>
  </si>
  <si>
    <t>total</t>
  </si>
  <si>
    <t>£</t>
  </si>
  <si>
    <t>The Bath Studio School</t>
  </si>
  <si>
    <t>Bath Community Academy</t>
  </si>
  <si>
    <t>The IKB Studio School</t>
  </si>
  <si>
    <t>The Mendip Studio School</t>
  </si>
  <si>
    <t>Norton Hill</t>
  </si>
  <si>
    <t>Hayesfield Technology College</t>
  </si>
  <si>
    <t xml:space="preserve">Beechen Cliff </t>
  </si>
  <si>
    <t>St. Mark's C.E.</t>
  </si>
  <si>
    <t>St. Gregory's Catholic College</t>
  </si>
  <si>
    <t xml:space="preserve">Ralph Allen </t>
  </si>
  <si>
    <t xml:space="preserve">Chew Valley </t>
  </si>
  <si>
    <t xml:space="preserve">Broadlands </t>
  </si>
  <si>
    <t xml:space="preserve">Oldfield </t>
  </si>
  <si>
    <t>Somervale</t>
  </si>
  <si>
    <t xml:space="preserve">Wellsway </t>
  </si>
  <si>
    <t xml:space="preserve">Writhlington </t>
  </si>
  <si>
    <t>Grand Total</t>
  </si>
  <si>
    <t>2016-17 Financial Year</t>
  </si>
  <si>
    <t>Primary</t>
  </si>
  <si>
    <t>Bath</t>
  </si>
  <si>
    <t>Midsomer Norton</t>
  </si>
  <si>
    <t>Keynsham and Chew Valley</t>
  </si>
  <si>
    <t>Secondary</t>
  </si>
  <si>
    <t>DFE No</t>
  </si>
  <si>
    <t>Type</t>
  </si>
  <si>
    <t>Partnership</t>
  </si>
  <si>
    <t>Formula funded pupils from Oct 2015 pupil data ( exc Nrsy &amp; 6th)</t>
  </si>
  <si>
    <t>Allocation made in formula calculation</t>
  </si>
  <si>
    <t>Net LA allocation to panel fund holders</t>
  </si>
  <si>
    <t>LA Alloc held for DD salary</t>
  </si>
  <si>
    <t xml:space="preserve">LA to invoice academy &amp; LA Maintained Sec Schools for DD salary </t>
  </si>
  <si>
    <t>Panel fund holder to invoice academy if joining panel</t>
  </si>
  <si>
    <t>Total funds allocated by LA to panel fund holder</t>
  </si>
  <si>
    <t>Total funds panel fund holder to achieve if academies are invoiced by panel fund holder</t>
  </si>
  <si>
    <t>Bathampton</t>
  </si>
  <si>
    <t>CO</t>
  </si>
  <si>
    <t>Batheaston</t>
  </si>
  <si>
    <t>VC</t>
  </si>
  <si>
    <t xml:space="preserve">Primary </t>
  </si>
  <si>
    <t xml:space="preserve">Bathford </t>
  </si>
  <si>
    <t>Bathwick, St Mary's</t>
  </si>
  <si>
    <t>VA</t>
  </si>
  <si>
    <t>Combe Down</t>
  </si>
  <si>
    <t>Freshford</t>
  </si>
  <si>
    <t>Moorlands Infts</t>
  </si>
  <si>
    <t>Infant</t>
  </si>
  <si>
    <t>Moorlands Jnr</t>
  </si>
  <si>
    <t>Junior</t>
  </si>
  <si>
    <t>Newbridge Primary</t>
  </si>
  <si>
    <t>Oldfield Park Infts</t>
  </si>
  <si>
    <t>Oldfield Park Jnr</t>
  </si>
  <si>
    <t>Roundhill Primary School</t>
  </si>
  <si>
    <t>St Andrew's, Bath</t>
  </si>
  <si>
    <t>St John's, Bath</t>
  </si>
  <si>
    <t>St Martins Gardens</t>
  </si>
  <si>
    <t>St Mary's, Bath</t>
  </si>
  <si>
    <t>St Michaels CofE, Twerton</t>
  </si>
  <si>
    <t>St Philip's CofE, Bath</t>
  </si>
  <si>
    <t>St Saviour's CofE Infts</t>
  </si>
  <si>
    <t>St Saviour's Jnr</t>
  </si>
  <si>
    <t>St Stephen's, Bath</t>
  </si>
  <si>
    <t>Swainswick</t>
  </si>
  <si>
    <t>Twerton</t>
  </si>
  <si>
    <t>Weston All Saints</t>
  </si>
  <si>
    <t>Widcombe Infts</t>
  </si>
  <si>
    <t>Widcombe Jnr</t>
  </si>
  <si>
    <t>Total</t>
  </si>
  <si>
    <t>Bishop Sutton               F1</t>
  </si>
  <si>
    <t>Cameley</t>
  </si>
  <si>
    <t>Castle</t>
  </si>
  <si>
    <t>Chandag Infts</t>
  </si>
  <si>
    <t>Chandag Jnr</t>
  </si>
  <si>
    <t>Chew Magna</t>
  </si>
  <si>
    <t>Chew Stoke</t>
  </si>
  <si>
    <t>Academy</t>
  </si>
  <si>
    <t>East Harptree</t>
  </si>
  <si>
    <t>Marksbury</t>
  </si>
  <si>
    <t>Pensford</t>
  </si>
  <si>
    <t>Saltford</t>
  </si>
  <si>
    <t>St John's, Keynsham</t>
  </si>
  <si>
    <t>St Keyna</t>
  </si>
  <si>
    <t>Stanton Drew                F1</t>
  </si>
  <si>
    <t>Ubley</t>
  </si>
  <si>
    <t>Whitchurch</t>
  </si>
  <si>
    <t>Camerton                     C1</t>
  </si>
  <si>
    <t>Norton Radstock</t>
  </si>
  <si>
    <t>Clutton</t>
  </si>
  <si>
    <t>Farmborough</t>
  </si>
  <si>
    <t>Farrington Gurney         F2</t>
  </si>
  <si>
    <t>High Littleton</t>
  </si>
  <si>
    <t>Longvernal</t>
  </si>
  <si>
    <t>Paulton Infts</t>
  </si>
  <si>
    <t>Paulton Jnr</t>
  </si>
  <si>
    <t>Peasedown St John</t>
  </si>
  <si>
    <t>Shoscombe</t>
  </si>
  <si>
    <t>St John's, Mid. Norton</t>
  </si>
  <si>
    <t>St Julian's, Wellow        C1</t>
  </si>
  <si>
    <t>St Mary's, Timsbury</t>
  </si>
  <si>
    <t>St Mary's, Writhlington  F2</t>
  </si>
  <si>
    <t>St Nicholas Primary</t>
  </si>
  <si>
    <t>Trinity</t>
  </si>
  <si>
    <t>AC</t>
  </si>
  <si>
    <t>Welton</t>
  </si>
  <si>
    <t>Westfield</t>
  </si>
  <si>
    <t>Bath Community - Culverhay</t>
  </si>
  <si>
    <t>Beechen Cliff</t>
  </si>
  <si>
    <t>Hayesfield</t>
  </si>
  <si>
    <t>Oldfield</t>
  </si>
  <si>
    <t>Ralph Allen</t>
  </si>
  <si>
    <t>Free</t>
  </si>
  <si>
    <t>St Gregory's</t>
  </si>
  <si>
    <t>Catholic College</t>
  </si>
  <si>
    <t>St Marks</t>
  </si>
  <si>
    <t>Broadlands</t>
  </si>
  <si>
    <t>Chew Valley</t>
  </si>
  <si>
    <t>FO</t>
  </si>
  <si>
    <t>Foundation</t>
  </si>
  <si>
    <t>Wellsway</t>
  </si>
  <si>
    <t>The  Mendip Studio School</t>
  </si>
  <si>
    <t>Writhlington</t>
  </si>
  <si>
    <t>Total Pupils Check</t>
  </si>
  <si>
    <t xml:space="preserve">Financial Year 2016-17 </t>
  </si>
  <si>
    <t xml:space="preserve">School and Behaviour Panel Funding </t>
  </si>
  <si>
    <t>Total Primary</t>
  </si>
  <si>
    <t>Total Secondary</t>
  </si>
  <si>
    <t>Difference between total Allocated to schools and allocated to panels, for administrative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</si>
</sst>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/>
    <xf numFmtId="3" fontId="0" fillId="0" borderId="0" xfId="0" applyNumberFormat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/>
    <xf numFmtId="4" fontId="7" fillId="0" borderId="0" xfId="0" applyNumberFormat="1" applyFont="1" applyFill="1" applyBorder="1"/>
    <xf numFmtId="0" fontId="7" fillId="0" borderId="0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0" fillId="0" borderId="3" xfId="0" applyFill="1" applyBorder="1"/>
    <xf numFmtId="4" fontId="3" fillId="0" borderId="3" xfId="0" applyNumberFormat="1" applyFon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4" fontId="3" fillId="0" borderId="1" xfId="0" applyNumberFormat="1" applyFont="1" applyFill="1" applyBorder="1"/>
    <xf numFmtId="4" fontId="7" fillId="0" borderId="6" xfId="0" applyNumberFormat="1" applyFont="1" applyFill="1" applyBorder="1"/>
    <xf numFmtId="1" fontId="0" fillId="0" borderId="5" xfId="0" applyNumberFormat="1" applyFill="1" applyBorder="1"/>
    <xf numFmtId="1" fontId="0" fillId="0" borderId="6" xfId="0" applyNumberFormat="1" applyFill="1" applyBorder="1"/>
    <xf numFmtId="1" fontId="3" fillId="0" borderId="1" xfId="0" applyNumberFormat="1" applyFont="1" applyFill="1" applyBorder="1"/>
    <xf numFmtId="1" fontId="7" fillId="0" borderId="6" xfId="0" applyNumberFormat="1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7" fillId="0" borderId="6" xfId="0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Fill="1" applyBorder="1"/>
    <xf numFmtId="0" fontId="13" fillId="0" borderId="1" xfId="0" applyFont="1" applyFill="1" applyBorder="1"/>
    <xf numFmtId="4" fontId="0" fillId="0" borderId="1" xfId="0" applyNumberFormat="1" applyFill="1" applyBorder="1"/>
    <xf numFmtId="4" fontId="7" fillId="2" borderId="3" xfId="0" applyNumberFormat="1" applyFont="1" applyFill="1" applyBorder="1"/>
    <xf numFmtId="0" fontId="0" fillId="0" borderId="2" xfId="0" applyBorder="1"/>
    <xf numFmtId="164" fontId="0" fillId="0" borderId="5" xfId="1" applyNumberFormat="1" applyFont="1" applyFill="1" applyBorder="1"/>
    <xf numFmtId="164" fontId="0" fillId="0" borderId="0" xfId="1" applyNumberFormat="1" applyFont="1" applyFill="1" applyBorder="1"/>
    <xf numFmtId="164" fontId="0" fillId="0" borderId="6" xfId="1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Fill="1" applyBorder="1"/>
    <xf numFmtId="164" fontId="0" fillId="0" borderId="0" xfId="1" applyNumberFormat="1" applyFont="1" applyFill="1"/>
    <xf numFmtId="164" fontId="7" fillId="0" borderId="6" xfId="1" applyNumberFormat="1" applyFont="1" applyFill="1" applyBorder="1"/>
    <xf numFmtId="164" fontId="0" fillId="0" borderId="7" xfId="1" applyNumberFormat="1" applyFont="1" applyBorder="1"/>
    <xf numFmtId="0" fontId="2" fillId="0" borderId="3" xfId="0" applyFont="1" applyBorder="1"/>
    <xf numFmtId="164" fontId="2" fillId="0" borderId="3" xfId="1" applyNumberFormat="1" applyFont="1" applyBorder="1"/>
    <xf numFmtId="164" fontId="2" fillId="0" borderId="1" xfId="1" applyNumberFormat="1" applyFont="1" applyBorder="1"/>
    <xf numFmtId="1" fontId="3" fillId="2" borderId="2" xfId="0" applyNumberFormat="1" applyFont="1" applyFill="1" applyBorder="1"/>
    <xf numFmtId="164" fontId="3" fillId="0" borderId="4" xfId="1" applyNumberFormat="1" applyFont="1" applyFill="1" applyBorder="1"/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ISB\2016-2017\Formula\Primary\2016-17%20Primary%20Final%20Formula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ISB\2016-2017\Formula\Secondary\2016-17%20Secondary%20Final%20Formula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s"/>
      <sheetName val="DFE data sheet"/>
      <sheetName val="other data "/>
      <sheetName val="information on funds"/>
      <sheetName val="merge data"/>
      <sheetName val="AWPU"/>
      <sheetName val="Deprivation"/>
      <sheetName val="L A C"/>
      <sheetName val="Prior Attainment"/>
      <sheetName val="E A L "/>
      <sheetName val="Lump Sum"/>
      <sheetName val="Split Sites"/>
      <sheetName val="Rates"/>
      <sheetName val="mobility"/>
      <sheetName val="Exceptions"/>
      <sheetName val="MFG  &amp; Maximum Gains"/>
      <sheetName val="MFG DFE JULY "/>
      <sheetName val=" dels to be dedeleg"/>
      <sheetName val="notional SEN calculation"/>
      <sheetName val="dels not de-del"/>
      <sheetName val="current yr compared to prev"/>
      <sheetName val="individual schools"/>
      <sheetName val="ind school"/>
      <sheetName val="SEN delegation distribution"/>
      <sheetName val="size ranges"/>
      <sheetName val="Sparsity"/>
      <sheetName val="13-14 Deleg to be excl MFG"/>
      <sheetName val="comps 15-16 b4 mfg to 14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>
            <v>2236</v>
          </cell>
          <cell r="C8" t="str">
            <v>Bathampton Primary</v>
          </cell>
          <cell r="D8">
            <v>323</v>
          </cell>
          <cell r="E8">
            <v>1637.7</v>
          </cell>
          <cell r="F8">
            <v>3659</v>
          </cell>
          <cell r="G8">
            <v>922.88000000000011</v>
          </cell>
          <cell r="H8">
            <v>7424.24</v>
          </cell>
        </row>
        <row r="9">
          <cell r="B9">
            <v>3076</v>
          </cell>
          <cell r="C9" t="str">
            <v>Batheaston C of E Primary</v>
          </cell>
          <cell r="D9">
            <v>323</v>
          </cell>
          <cell r="E9">
            <v>1701.3</v>
          </cell>
          <cell r="F9">
            <v>3659</v>
          </cell>
          <cell r="G9">
            <v>958.72000000000014</v>
          </cell>
          <cell r="H9">
            <v>7712.5599999999995</v>
          </cell>
        </row>
        <row r="10">
          <cell r="B10">
            <v>3077</v>
          </cell>
          <cell r="C10" t="str">
            <v>Bathford C of E Primary</v>
          </cell>
          <cell r="D10">
            <v>323</v>
          </cell>
          <cell r="E10">
            <v>1462.8</v>
          </cell>
          <cell r="F10">
            <v>3659</v>
          </cell>
          <cell r="G10">
            <v>824.32</v>
          </cell>
          <cell r="H10">
            <v>6631.36</v>
          </cell>
        </row>
        <row r="11">
          <cell r="B11">
            <v>3420</v>
          </cell>
          <cell r="C11" t="str">
            <v>Bathwick St Mary C of E Primary</v>
          </cell>
          <cell r="D11">
            <v>323</v>
          </cell>
          <cell r="E11">
            <v>1749</v>
          </cell>
          <cell r="F11">
            <v>3659</v>
          </cell>
          <cell r="G11">
            <v>985.60000000000014</v>
          </cell>
          <cell r="H11">
            <v>7928.8</v>
          </cell>
        </row>
        <row r="12">
          <cell r="B12">
            <v>2237</v>
          </cell>
          <cell r="C12" t="str">
            <v xml:space="preserve">Bishop Sutton Primary </v>
          </cell>
          <cell r="D12">
            <v>323</v>
          </cell>
          <cell r="E12">
            <v>1113</v>
          </cell>
          <cell r="F12">
            <v>3659</v>
          </cell>
          <cell r="G12">
            <v>627.20000000000005</v>
          </cell>
          <cell r="H12">
            <v>5045.5999999999995</v>
          </cell>
        </row>
        <row r="13">
          <cell r="B13">
            <v>3078</v>
          </cell>
          <cell r="C13" t="str">
            <v>Cameley C of E Primary</v>
          </cell>
          <cell r="D13">
            <v>323</v>
          </cell>
          <cell r="E13">
            <v>795</v>
          </cell>
          <cell r="F13">
            <v>3659</v>
          </cell>
          <cell r="G13">
            <v>448.00000000000006</v>
          </cell>
          <cell r="H13">
            <v>3604</v>
          </cell>
        </row>
        <row r="14">
          <cell r="B14">
            <v>3079</v>
          </cell>
          <cell r="C14" t="str">
            <v>Camerton Church Primary</v>
          </cell>
          <cell r="D14">
            <v>323</v>
          </cell>
          <cell r="E14">
            <v>214.65</v>
          </cell>
          <cell r="F14">
            <v>3659</v>
          </cell>
          <cell r="G14">
            <v>120.96000000000001</v>
          </cell>
          <cell r="H14">
            <v>973.07999999999993</v>
          </cell>
        </row>
        <row r="15">
          <cell r="B15">
            <v>2260</v>
          </cell>
          <cell r="C15" t="str">
            <v xml:space="preserve">Castle Primary </v>
          </cell>
          <cell r="D15">
            <v>323</v>
          </cell>
          <cell r="E15">
            <v>2098.8000000000002</v>
          </cell>
          <cell r="F15">
            <v>3659</v>
          </cell>
          <cell r="G15">
            <v>1182.72</v>
          </cell>
          <cell r="H15">
            <v>9514.56</v>
          </cell>
        </row>
        <row r="16">
          <cell r="B16">
            <v>2258</v>
          </cell>
          <cell r="C16" t="str">
            <v>Chandag Infant</v>
          </cell>
          <cell r="D16">
            <v>323</v>
          </cell>
          <cell r="E16">
            <v>1438.95</v>
          </cell>
          <cell r="F16">
            <v>3659</v>
          </cell>
          <cell r="G16">
            <v>810.88000000000011</v>
          </cell>
          <cell r="H16">
            <v>6523.24</v>
          </cell>
        </row>
        <row r="17">
          <cell r="B17">
            <v>2242</v>
          </cell>
          <cell r="C17" t="str">
            <v xml:space="preserve">Chandag Junior </v>
          </cell>
          <cell r="D17">
            <v>323</v>
          </cell>
          <cell r="E17">
            <v>2138.5500000000002</v>
          </cell>
          <cell r="F17">
            <v>3659</v>
          </cell>
          <cell r="G17">
            <v>1205.1200000000001</v>
          </cell>
          <cell r="H17">
            <v>9694.76</v>
          </cell>
        </row>
        <row r="18">
          <cell r="B18">
            <v>2238</v>
          </cell>
          <cell r="C18" t="str">
            <v xml:space="preserve">Chew Magna Primary </v>
          </cell>
          <cell r="D18">
            <v>323</v>
          </cell>
          <cell r="E18">
            <v>850.65</v>
          </cell>
          <cell r="F18">
            <v>3659</v>
          </cell>
          <cell r="G18">
            <v>479.36000000000007</v>
          </cell>
          <cell r="H18">
            <v>3856.2799999999997</v>
          </cell>
        </row>
        <row r="19">
          <cell r="B19">
            <v>3440</v>
          </cell>
          <cell r="C19" t="str">
            <v>Chew Stoke Church</v>
          </cell>
          <cell r="D19">
            <v>323</v>
          </cell>
          <cell r="E19">
            <v>1534.3500000000001</v>
          </cell>
          <cell r="F19">
            <v>3659</v>
          </cell>
          <cell r="G19">
            <v>864.6400000000001</v>
          </cell>
          <cell r="H19">
            <v>6955.72</v>
          </cell>
        </row>
        <row r="20">
          <cell r="B20">
            <v>2239</v>
          </cell>
          <cell r="C20" t="str">
            <v>Clutton Primary</v>
          </cell>
          <cell r="D20">
            <v>323</v>
          </cell>
          <cell r="E20">
            <v>1049.4000000000001</v>
          </cell>
          <cell r="F20">
            <v>3659</v>
          </cell>
          <cell r="G20">
            <v>591.36</v>
          </cell>
          <cell r="H20">
            <v>4757.28</v>
          </cell>
        </row>
        <row r="21">
          <cell r="B21">
            <v>3128</v>
          </cell>
          <cell r="C21" t="str">
            <v xml:space="preserve">Combe Down C of E Primary </v>
          </cell>
          <cell r="D21">
            <v>323</v>
          </cell>
          <cell r="E21">
            <v>3203.85</v>
          </cell>
          <cell r="F21">
            <v>3659</v>
          </cell>
          <cell r="G21">
            <v>1805.4400000000003</v>
          </cell>
          <cell r="H21">
            <v>14524.119999999999</v>
          </cell>
        </row>
        <row r="22">
          <cell r="B22">
            <v>3086</v>
          </cell>
          <cell r="C22" t="str">
            <v>East Harptree C of E Primary</v>
          </cell>
          <cell r="D22">
            <v>323</v>
          </cell>
          <cell r="E22">
            <v>731.4</v>
          </cell>
          <cell r="F22">
            <v>3659</v>
          </cell>
          <cell r="G22">
            <v>412.16</v>
          </cell>
          <cell r="H22">
            <v>3315.68</v>
          </cell>
        </row>
        <row r="23">
          <cell r="B23">
            <v>3088</v>
          </cell>
          <cell r="C23" t="str">
            <v xml:space="preserve">Farmborough C of E Primary </v>
          </cell>
          <cell r="D23">
            <v>323</v>
          </cell>
          <cell r="E23">
            <v>890.4</v>
          </cell>
          <cell r="F23">
            <v>3659</v>
          </cell>
          <cell r="G23">
            <v>501.76000000000005</v>
          </cell>
          <cell r="H23">
            <v>4036.48</v>
          </cell>
        </row>
        <row r="24">
          <cell r="B24">
            <v>3089</v>
          </cell>
          <cell r="C24" t="str">
            <v xml:space="preserve">Farrington Gurney C of E Primary </v>
          </cell>
          <cell r="D24">
            <v>323</v>
          </cell>
          <cell r="E24">
            <v>747.30000000000007</v>
          </cell>
          <cell r="F24">
            <v>3659</v>
          </cell>
          <cell r="G24">
            <v>421.12000000000006</v>
          </cell>
          <cell r="H24">
            <v>3387.7599999999998</v>
          </cell>
        </row>
        <row r="25">
          <cell r="B25">
            <v>3092</v>
          </cell>
          <cell r="C25" t="str">
            <v xml:space="preserve">Freshford C of E Primary </v>
          </cell>
          <cell r="D25">
            <v>323</v>
          </cell>
          <cell r="E25">
            <v>1144.8</v>
          </cell>
          <cell r="F25">
            <v>3659</v>
          </cell>
          <cell r="G25">
            <v>645.12000000000012</v>
          </cell>
          <cell r="H25">
            <v>5189.76</v>
          </cell>
        </row>
        <row r="26">
          <cell r="B26">
            <v>3093</v>
          </cell>
          <cell r="C26" t="str">
            <v>High Littleton C of E Primary</v>
          </cell>
          <cell r="D26">
            <v>323</v>
          </cell>
          <cell r="E26">
            <v>1097.1000000000001</v>
          </cell>
          <cell r="F26">
            <v>3659</v>
          </cell>
          <cell r="G26">
            <v>618.24</v>
          </cell>
          <cell r="H26">
            <v>4973.5199999999995</v>
          </cell>
        </row>
        <row r="27">
          <cell r="B27">
            <v>2293</v>
          </cell>
          <cell r="C27" t="str">
            <v>Longvernal Primary</v>
          </cell>
          <cell r="D27">
            <v>323</v>
          </cell>
          <cell r="E27">
            <v>961.95</v>
          </cell>
          <cell r="F27">
            <v>3659</v>
          </cell>
          <cell r="G27">
            <v>542.08000000000004</v>
          </cell>
          <cell r="H27">
            <v>4360.84</v>
          </cell>
        </row>
        <row r="28">
          <cell r="B28">
            <v>3096</v>
          </cell>
          <cell r="C28" t="str">
            <v>Marksbury C of E Primary</v>
          </cell>
          <cell r="D28">
            <v>323</v>
          </cell>
          <cell r="E28">
            <v>779.1</v>
          </cell>
          <cell r="F28">
            <v>3659</v>
          </cell>
          <cell r="G28">
            <v>439.04</v>
          </cell>
          <cell r="H28">
            <v>3531.92</v>
          </cell>
        </row>
        <row r="29">
          <cell r="B29">
            <v>2259</v>
          </cell>
          <cell r="C29" t="str">
            <v xml:space="preserve">Midsomer Norton Primary </v>
          </cell>
          <cell r="D29">
            <v>323</v>
          </cell>
          <cell r="E29">
            <v>2416.8000000000002</v>
          </cell>
          <cell r="F29">
            <v>3659</v>
          </cell>
          <cell r="G29">
            <v>1361.92</v>
          </cell>
          <cell r="H29">
            <v>10956.16</v>
          </cell>
        </row>
        <row r="30">
          <cell r="B30">
            <v>2154</v>
          </cell>
          <cell r="C30" t="str">
            <v xml:space="preserve">Moorlands Infant </v>
          </cell>
          <cell r="D30">
            <v>323</v>
          </cell>
          <cell r="E30">
            <v>1351.5</v>
          </cell>
          <cell r="F30">
            <v>3659</v>
          </cell>
          <cell r="G30">
            <v>761.6</v>
          </cell>
          <cell r="H30">
            <v>6126.8</v>
          </cell>
        </row>
        <row r="31">
          <cell r="B31">
            <v>2153</v>
          </cell>
          <cell r="C31" t="str">
            <v xml:space="preserve">Moorlands Junior </v>
          </cell>
          <cell r="D31">
            <v>323</v>
          </cell>
          <cell r="E31">
            <v>1741.05</v>
          </cell>
          <cell r="F31">
            <v>3659</v>
          </cell>
          <cell r="G31">
            <v>981.12000000000012</v>
          </cell>
          <cell r="H31">
            <v>7892.76</v>
          </cell>
        </row>
        <row r="32">
          <cell r="B32">
            <v>3449</v>
          </cell>
          <cell r="C32" t="str">
            <v xml:space="preserve">Newbridge Primary </v>
          </cell>
          <cell r="D32">
            <v>323</v>
          </cell>
          <cell r="E32">
            <v>3529.8</v>
          </cell>
          <cell r="F32">
            <v>3659</v>
          </cell>
          <cell r="G32">
            <v>1989.1200000000001</v>
          </cell>
          <cell r="H32">
            <v>16001.76</v>
          </cell>
        </row>
        <row r="33">
          <cell r="B33">
            <v>2150</v>
          </cell>
          <cell r="C33" t="str">
            <v>Oldfield Park Infant</v>
          </cell>
          <cell r="D33">
            <v>323</v>
          </cell>
          <cell r="E33">
            <v>1423.05</v>
          </cell>
          <cell r="F33">
            <v>3659</v>
          </cell>
          <cell r="G33">
            <v>801.92000000000007</v>
          </cell>
          <cell r="H33">
            <v>6451.16</v>
          </cell>
        </row>
        <row r="34">
          <cell r="B34">
            <v>2159</v>
          </cell>
          <cell r="C34" t="str">
            <v xml:space="preserve">Oldfield Park Junior </v>
          </cell>
          <cell r="D34">
            <v>323</v>
          </cell>
          <cell r="E34">
            <v>2027.25</v>
          </cell>
          <cell r="F34">
            <v>3659</v>
          </cell>
          <cell r="G34">
            <v>1142.4000000000001</v>
          </cell>
          <cell r="H34">
            <v>9190.1999999999989</v>
          </cell>
        </row>
        <row r="35">
          <cell r="B35">
            <v>2243</v>
          </cell>
          <cell r="C35" t="str">
            <v xml:space="preserve">Paulton Infant </v>
          </cell>
          <cell r="D35">
            <v>323</v>
          </cell>
          <cell r="E35">
            <v>1709.25</v>
          </cell>
          <cell r="F35">
            <v>3659</v>
          </cell>
          <cell r="G35">
            <v>963.2</v>
          </cell>
          <cell r="H35">
            <v>7748.5999999999995</v>
          </cell>
        </row>
        <row r="36">
          <cell r="B36">
            <v>2270</v>
          </cell>
          <cell r="C36" t="str">
            <v xml:space="preserve">Paulton Junior </v>
          </cell>
          <cell r="D36">
            <v>323</v>
          </cell>
          <cell r="E36">
            <v>1931.8500000000001</v>
          </cell>
          <cell r="F36">
            <v>3659</v>
          </cell>
          <cell r="G36">
            <v>1088.6400000000001</v>
          </cell>
          <cell r="H36">
            <v>8757.7199999999993</v>
          </cell>
        </row>
        <row r="37">
          <cell r="B37">
            <v>2244</v>
          </cell>
          <cell r="C37" t="str">
            <v xml:space="preserve">Peasedown St John Primary </v>
          </cell>
          <cell r="D37">
            <v>323</v>
          </cell>
          <cell r="E37">
            <v>3879.6</v>
          </cell>
          <cell r="F37">
            <v>3659</v>
          </cell>
          <cell r="G37">
            <v>2186.2400000000002</v>
          </cell>
          <cell r="H37">
            <v>17587.52</v>
          </cell>
        </row>
        <row r="38">
          <cell r="B38">
            <v>2246</v>
          </cell>
          <cell r="C38" t="str">
            <v xml:space="preserve">Pensford Primary </v>
          </cell>
          <cell r="D38">
            <v>323</v>
          </cell>
          <cell r="E38">
            <v>612.15</v>
          </cell>
          <cell r="F38">
            <v>3659</v>
          </cell>
          <cell r="G38">
            <v>344.96000000000004</v>
          </cell>
          <cell r="H38">
            <v>2775.08</v>
          </cell>
        </row>
        <row r="39">
          <cell r="B39">
            <v>3102</v>
          </cell>
          <cell r="C39" t="str">
            <v>Saltford C of E Primary</v>
          </cell>
          <cell r="D39">
            <v>323</v>
          </cell>
          <cell r="E39">
            <v>3156.15</v>
          </cell>
          <cell r="F39">
            <v>3659</v>
          </cell>
          <cell r="G39">
            <v>1778.5600000000002</v>
          </cell>
          <cell r="H39">
            <v>14307.88</v>
          </cell>
        </row>
        <row r="40">
          <cell r="B40">
            <v>3347</v>
          </cell>
          <cell r="C40" t="str">
            <v>Shoscombe C of E Primary</v>
          </cell>
          <cell r="D40">
            <v>323</v>
          </cell>
          <cell r="E40">
            <v>834.75</v>
          </cell>
          <cell r="F40">
            <v>3659</v>
          </cell>
          <cell r="G40">
            <v>470.40000000000003</v>
          </cell>
          <cell r="H40">
            <v>3784.2</v>
          </cell>
        </row>
        <row r="41">
          <cell r="B41">
            <v>2158</v>
          </cell>
          <cell r="C41" t="str">
            <v>Roundhill Primary</v>
          </cell>
          <cell r="D41">
            <v>323</v>
          </cell>
          <cell r="E41">
            <v>2082.9</v>
          </cell>
          <cell r="F41">
            <v>3659</v>
          </cell>
          <cell r="G41">
            <v>1173.7600000000002</v>
          </cell>
          <cell r="H41">
            <v>9442.48</v>
          </cell>
        </row>
        <row r="42">
          <cell r="B42">
            <v>3421</v>
          </cell>
          <cell r="C42" t="str">
            <v>St. Andrew's C of E Primary</v>
          </cell>
          <cell r="D42">
            <v>323</v>
          </cell>
          <cell r="E42">
            <v>1431</v>
          </cell>
          <cell r="F42">
            <v>3659</v>
          </cell>
          <cell r="G42">
            <v>806.40000000000009</v>
          </cell>
          <cell r="H42">
            <v>6487.2</v>
          </cell>
        </row>
        <row r="43">
          <cell r="B43">
            <v>3094</v>
          </cell>
          <cell r="C43" t="str">
            <v xml:space="preserve">St. John's C of E Primary (Keynsham) </v>
          </cell>
          <cell r="D43">
            <v>323</v>
          </cell>
          <cell r="E43">
            <v>1900.05</v>
          </cell>
          <cell r="F43">
            <v>3659</v>
          </cell>
          <cell r="G43">
            <v>1070.72</v>
          </cell>
          <cell r="H43">
            <v>8613.56</v>
          </cell>
        </row>
        <row r="44">
          <cell r="B44">
            <v>3445</v>
          </cell>
          <cell r="C44" t="str">
            <v>St. John's C of E Primary (Midsomer Norton)</v>
          </cell>
          <cell r="D44">
            <v>323</v>
          </cell>
          <cell r="E44">
            <v>3259.5</v>
          </cell>
          <cell r="F44">
            <v>3659</v>
          </cell>
          <cell r="G44">
            <v>1836.8000000000002</v>
          </cell>
          <cell r="H44">
            <v>14776.4</v>
          </cell>
        </row>
        <row r="45">
          <cell r="B45">
            <v>3424</v>
          </cell>
          <cell r="C45" t="str">
            <v>St. John's Catholic Primary</v>
          </cell>
          <cell r="D45">
            <v>323</v>
          </cell>
          <cell r="E45">
            <v>2528.1</v>
          </cell>
          <cell r="F45">
            <v>3659</v>
          </cell>
          <cell r="G45">
            <v>1424.64</v>
          </cell>
          <cell r="H45">
            <v>11460.72</v>
          </cell>
        </row>
        <row r="46">
          <cell r="B46">
            <v>3107</v>
          </cell>
          <cell r="C46" t="str">
            <v>St. Julian's C of E Primary</v>
          </cell>
          <cell r="D46">
            <v>323</v>
          </cell>
          <cell r="E46">
            <v>802.95</v>
          </cell>
          <cell r="F46">
            <v>3659</v>
          </cell>
          <cell r="G46">
            <v>452.48</v>
          </cell>
          <cell r="H46">
            <v>3640.04</v>
          </cell>
        </row>
        <row r="47">
          <cell r="B47">
            <v>3448</v>
          </cell>
          <cell r="C47" t="str">
            <v>St. Keyna Primary</v>
          </cell>
          <cell r="D47">
            <v>323</v>
          </cell>
          <cell r="E47">
            <v>1645.65</v>
          </cell>
          <cell r="F47">
            <v>3659</v>
          </cell>
          <cell r="G47">
            <v>927.36000000000013</v>
          </cell>
          <cell r="H47">
            <v>7460.28</v>
          </cell>
        </row>
        <row r="48">
          <cell r="B48">
            <v>2000</v>
          </cell>
          <cell r="C48" t="str">
            <v>St. Martin's Garden Primary</v>
          </cell>
          <cell r="D48">
            <v>323</v>
          </cell>
          <cell r="E48">
            <v>1709.25</v>
          </cell>
          <cell r="F48">
            <v>3659</v>
          </cell>
          <cell r="G48">
            <v>963.2</v>
          </cell>
          <cell r="H48">
            <v>7748.5999999999995</v>
          </cell>
        </row>
        <row r="49">
          <cell r="B49">
            <v>3105</v>
          </cell>
          <cell r="C49" t="str">
            <v xml:space="preserve">St. Mary's C of E Primary (Timsbury) </v>
          </cell>
          <cell r="D49">
            <v>323</v>
          </cell>
          <cell r="E49">
            <v>1375.3500000000001</v>
          </cell>
          <cell r="F49">
            <v>3659</v>
          </cell>
          <cell r="G49">
            <v>775.04000000000008</v>
          </cell>
          <cell r="H49">
            <v>6234.92</v>
          </cell>
        </row>
        <row r="50">
          <cell r="B50">
            <v>3109</v>
          </cell>
          <cell r="C50" t="str">
            <v>St. Mary's C of E Primary (Writhlington)</v>
          </cell>
          <cell r="D50">
            <v>323</v>
          </cell>
          <cell r="E50">
            <v>890.4</v>
          </cell>
          <cell r="F50">
            <v>3659</v>
          </cell>
          <cell r="G50">
            <v>501.76000000000005</v>
          </cell>
          <cell r="H50">
            <v>4036.48</v>
          </cell>
        </row>
        <row r="51">
          <cell r="B51">
            <v>3425</v>
          </cell>
          <cell r="C51" t="str">
            <v xml:space="preserve">St. Mary's Catholic Primary </v>
          </cell>
          <cell r="D51">
            <v>323</v>
          </cell>
          <cell r="E51">
            <v>1590</v>
          </cell>
          <cell r="F51">
            <v>3659</v>
          </cell>
          <cell r="G51">
            <v>896.00000000000011</v>
          </cell>
          <cell r="H51">
            <v>7208</v>
          </cell>
        </row>
        <row r="52">
          <cell r="B52">
            <v>3035</v>
          </cell>
          <cell r="C52" t="str">
            <v xml:space="preserve">St. Michael's C of E Junior </v>
          </cell>
          <cell r="D52">
            <v>323</v>
          </cell>
          <cell r="E52">
            <v>1216.3500000000001</v>
          </cell>
          <cell r="F52">
            <v>3659</v>
          </cell>
          <cell r="G52">
            <v>685.44</v>
          </cell>
          <cell r="H52">
            <v>5514.12</v>
          </cell>
        </row>
        <row r="53">
          <cell r="B53">
            <v>3446</v>
          </cell>
          <cell r="C53" t="str">
            <v xml:space="preserve">St. Nicholas' C of E Primary </v>
          </cell>
          <cell r="D53">
            <v>323</v>
          </cell>
          <cell r="E53">
            <v>1820.55</v>
          </cell>
          <cell r="F53">
            <v>3659</v>
          </cell>
          <cell r="G53">
            <v>1025.92</v>
          </cell>
          <cell r="H53">
            <v>8253.16</v>
          </cell>
        </row>
        <row r="54">
          <cell r="B54">
            <v>3032</v>
          </cell>
          <cell r="C54" t="str">
            <v xml:space="preserve">St. Philip's C of E Primary </v>
          </cell>
          <cell r="D54">
            <v>323</v>
          </cell>
          <cell r="E54">
            <v>2218.0500000000002</v>
          </cell>
          <cell r="F54">
            <v>3659</v>
          </cell>
          <cell r="G54">
            <v>1249.92</v>
          </cell>
          <cell r="H54">
            <v>10055.16</v>
          </cell>
        </row>
        <row r="55">
          <cell r="B55">
            <v>3034</v>
          </cell>
          <cell r="C55" t="str">
            <v>St. Saviour's C of E Infant</v>
          </cell>
          <cell r="D55">
            <v>323</v>
          </cell>
          <cell r="E55">
            <v>1510.5</v>
          </cell>
          <cell r="F55">
            <v>3659</v>
          </cell>
          <cell r="G55">
            <v>851.2</v>
          </cell>
          <cell r="H55">
            <v>6847.5999999999995</v>
          </cell>
        </row>
        <row r="56">
          <cell r="B56">
            <v>3033</v>
          </cell>
          <cell r="C56" t="str">
            <v xml:space="preserve">St. Saviours C of E Junior </v>
          </cell>
          <cell r="D56">
            <v>323</v>
          </cell>
          <cell r="E56">
            <v>1860.3</v>
          </cell>
          <cell r="F56">
            <v>3659</v>
          </cell>
          <cell r="G56">
            <v>1048.3200000000002</v>
          </cell>
          <cell r="H56">
            <v>8433.36</v>
          </cell>
        </row>
        <row r="57">
          <cell r="B57">
            <v>3422</v>
          </cell>
          <cell r="C57" t="str">
            <v>St. Stephen's C of E Primary</v>
          </cell>
          <cell r="D57">
            <v>323</v>
          </cell>
          <cell r="E57">
            <v>3283.35</v>
          </cell>
          <cell r="F57">
            <v>3659</v>
          </cell>
          <cell r="G57">
            <v>1850.2400000000002</v>
          </cell>
          <cell r="H57">
            <v>14884.52</v>
          </cell>
        </row>
        <row r="58">
          <cell r="B58">
            <v>2248</v>
          </cell>
          <cell r="C58" t="str">
            <v>Stanton Drew Primary</v>
          </cell>
          <cell r="D58">
            <v>323</v>
          </cell>
          <cell r="E58">
            <v>453.15000000000003</v>
          </cell>
          <cell r="F58">
            <v>3659</v>
          </cell>
          <cell r="G58">
            <v>255.36</v>
          </cell>
          <cell r="H58">
            <v>2054.2799999999997</v>
          </cell>
        </row>
        <row r="59">
          <cell r="B59">
            <v>3103</v>
          </cell>
          <cell r="C59" t="str">
            <v>Swainswick C of E Primary</v>
          </cell>
          <cell r="D59">
            <v>323</v>
          </cell>
          <cell r="E59">
            <v>596.25</v>
          </cell>
          <cell r="F59">
            <v>3659</v>
          </cell>
          <cell r="G59">
            <v>336.00000000000006</v>
          </cell>
          <cell r="H59">
            <v>2703</v>
          </cell>
        </row>
        <row r="60">
          <cell r="B60">
            <v>2160</v>
          </cell>
          <cell r="C60" t="str">
            <v xml:space="preserve">Twerton Infant </v>
          </cell>
          <cell r="D60">
            <v>323</v>
          </cell>
          <cell r="E60">
            <v>1097.1000000000001</v>
          </cell>
          <cell r="F60">
            <v>3659</v>
          </cell>
          <cell r="G60">
            <v>618.24</v>
          </cell>
          <cell r="H60">
            <v>4973.5199999999995</v>
          </cell>
        </row>
        <row r="61">
          <cell r="B61">
            <v>3106</v>
          </cell>
          <cell r="C61" t="str">
            <v xml:space="preserve">Ubley C of E Primary </v>
          </cell>
          <cell r="D61">
            <v>323</v>
          </cell>
          <cell r="E61">
            <v>588.30000000000007</v>
          </cell>
          <cell r="F61">
            <v>3659</v>
          </cell>
          <cell r="G61">
            <v>331.52000000000004</v>
          </cell>
          <cell r="H61">
            <v>2666.96</v>
          </cell>
        </row>
        <row r="62">
          <cell r="B62">
            <v>2249</v>
          </cell>
          <cell r="C62" t="str">
            <v xml:space="preserve">Welton Primary </v>
          </cell>
          <cell r="D62">
            <v>323</v>
          </cell>
          <cell r="E62">
            <v>1446.9</v>
          </cell>
          <cell r="F62">
            <v>3659</v>
          </cell>
          <cell r="G62">
            <v>815.36000000000013</v>
          </cell>
          <cell r="H62">
            <v>6559.28</v>
          </cell>
        </row>
        <row r="63">
          <cell r="B63">
            <v>2250</v>
          </cell>
          <cell r="C63" t="str">
            <v xml:space="preserve">Westfield Primary </v>
          </cell>
          <cell r="D63">
            <v>323</v>
          </cell>
          <cell r="E63">
            <v>2838.15</v>
          </cell>
          <cell r="F63">
            <v>3659</v>
          </cell>
          <cell r="G63">
            <v>1599.3600000000001</v>
          </cell>
          <cell r="H63">
            <v>12866.279999999999</v>
          </cell>
        </row>
        <row r="64">
          <cell r="B64">
            <v>3125</v>
          </cell>
          <cell r="C64" t="str">
            <v xml:space="preserve">Weston All Saints C of E Primary </v>
          </cell>
          <cell r="D64">
            <v>323</v>
          </cell>
          <cell r="E64">
            <v>4436.1000000000004</v>
          </cell>
          <cell r="F64">
            <v>3659</v>
          </cell>
          <cell r="G64">
            <v>2499.84</v>
          </cell>
          <cell r="H64">
            <v>20110.32</v>
          </cell>
        </row>
        <row r="65">
          <cell r="B65">
            <v>2251</v>
          </cell>
          <cell r="C65" t="str">
            <v xml:space="preserve">Whitchurch Primary </v>
          </cell>
          <cell r="D65">
            <v>323</v>
          </cell>
          <cell r="E65">
            <v>1590</v>
          </cell>
          <cell r="F65">
            <v>3659</v>
          </cell>
          <cell r="G65">
            <v>896.00000000000011</v>
          </cell>
          <cell r="H65">
            <v>7208</v>
          </cell>
        </row>
        <row r="66">
          <cell r="B66">
            <v>3423</v>
          </cell>
          <cell r="C66" t="str">
            <v>Widcombe C of E Junior</v>
          </cell>
          <cell r="D66">
            <v>323</v>
          </cell>
          <cell r="E66">
            <v>1892.1000000000001</v>
          </cell>
          <cell r="F66">
            <v>3659</v>
          </cell>
          <cell r="G66">
            <v>1066.24</v>
          </cell>
          <cell r="H66">
            <v>8577.52</v>
          </cell>
        </row>
        <row r="67">
          <cell r="B67">
            <v>2162</v>
          </cell>
          <cell r="C67" t="str">
            <v xml:space="preserve">Widcombe Infant </v>
          </cell>
          <cell r="D67">
            <v>323</v>
          </cell>
          <cell r="E67">
            <v>1423.05</v>
          </cell>
          <cell r="F67">
            <v>3659</v>
          </cell>
          <cell r="G67">
            <v>801.92000000000007</v>
          </cell>
          <cell r="H67">
            <v>6451.16</v>
          </cell>
        </row>
        <row r="68">
          <cell r="B68">
            <v>3447</v>
          </cell>
          <cell r="C68" t="str">
            <v>Academy of Trinity</v>
          </cell>
          <cell r="D68">
            <v>323</v>
          </cell>
          <cell r="E68">
            <v>1629.75</v>
          </cell>
          <cell r="F68">
            <v>3659</v>
          </cell>
          <cell r="G68">
            <v>918.40000000000009</v>
          </cell>
          <cell r="H68">
            <v>7388.2</v>
          </cell>
        </row>
        <row r="79">
          <cell r="B79">
            <v>2236</v>
          </cell>
          <cell r="C79" t="str">
            <v>Bathampton Primary</v>
          </cell>
          <cell r="D79">
            <v>323</v>
          </cell>
          <cell r="E79">
            <v>1637.7</v>
          </cell>
          <cell r="F79">
            <v>3659</v>
          </cell>
          <cell r="G79">
            <v>922.88000000000011</v>
          </cell>
          <cell r="H79">
            <v>7424.24</v>
          </cell>
        </row>
        <row r="80">
          <cell r="B80">
            <v>3076</v>
          </cell>
          <cell r="C80" t="str">
            <v>Batheaston C of E Primary</v>
          </cell>
          <cell r="D80">
            <v>323</v>
          </cell>
          <cell r="E80">
            <v>1701.3</v>
          </cell>
          <cell r="F80">
            <v>3659</v>
          </cell>
          <cell r="G80">
            <v>958.72000000000014</v>
          </cell>
          <cell r="H80">
            <v>7712.5599999999995</v>
          </cell>
        </row>
        <row r="81">
          <cell r="B81">
            <v>3077</v>
          </cell>
          <cell r="C81" t="str">
            <v>Bathford C of E Primary</v>
          </cell>
          <cell r="D81">
            <v>323</v>
          </cell>
          <cell r="E81">
            <v>1462.8</v>
          </cell>
          <cell r="F81">
            <v>3659</v>
          </cell>
          <cell r="G81">
            <v>824.32</v>
          </cell>
          <cell r="H81">
            <v>6631.36</v>
          </cell>
        </row>
        <row r="82">
          <cell r="B82">
            <v>3420</v>
          </cell>
          <cell r="C82" t="str">
            <v>Bathwick St Mary C of E Primary</v>
          </cell>
          <cell r="D82">
            <v>323</v>
          </cell>
          <cell r="E82">
            <v>1749</v>
          </cell>
          <cell r="F82">
            <v>3659</v>
          </cell>
          <cell r="G82">
            <v>985.60000000000014</v>
          </cell>
          <cell r="H82">
            <v>7928.8</v>
          </cell>
        </row>
        <row r="83">
          <cell r="B83">
            <v>2237</v>
          </cell>
          <cell r="C83" t="str">
            <v xml:space="preserve">Bishop Sutton Primary </v>
          </cell>
          <cell r="D83">
            <v>323</v>
          </cell>
          <cell r="E83">
            <v>1113</v>
          </cell>
          <cell r="F83">
            <v>3659</v>
          </cell>
          <cell r="G83">
            <v>627.20000000000005</v>
          </cell>
          <cell r="H83">
            <v>5045.5999999999995</v>
          </cell>
        </row>
        <row r="84">
          <cell r="B84">
            <v>3078</v>
          </cell>
          <cell r="C84" t="str">
            <v>Cameley C of E Primary</v>
          </cell>
          <cell r="D84">
            <v>323</v>
          </cell>
          <cell r="E84">
            <v>795</v>
          </cell>
          <cell r="F84">
            <v>3659</v>
          </cell>
          <cell r="G84">
            <v>448.00000000000006</v>
          </cell>
          <cell r="H84">
            <v>3604</v>
          </cell>
        </row>
        <row r="85">
          <cell r="B85">
            <v>3079</v>
          </cell>
          <cell r="C85" t="str">
            <v>Camerton Church Primary</v>
          </cell>
          <cell r="D85">
            <v>323</v>
          </cell>
          <cell r="E85">
            <v>214.65</v>
          </cell>
          <cell r="F85">
            <v>3659</v>
          </cell>
          <cell r="G85">
            <v>120.96000000000001</v>
          </cell>
          <cell r="H85">
            <v>973.07999999999993</v>
          </cell>
        </row>
        <row r="86">
          <cell r="B86">
            <v>2260</v>
          </cell>
          <cell r="C86" t="str">
            <v xml:space="preserve">Castle Primary </v>
          </cell>
          <cell r="D86">
            <v>323</v>
          </cell>
          <cell r="E86">
            <v>2098.8000000000002</v>
          </cell>
          <cell r="F86">
            <v>3659</v>
          </cell>
          <cell r="G86">
            <v>1182.72</v>
          </cell>
          <cell r="H86">
            <v>9514.56</v>
          </cell>
        </row>
        <row r="87">
          <cell r="B87">
            <v>2258</v>
          </cell>
          <cell r="C87" t="str">
            <v>Chandag Infant</v>
          </cell>
          <cell r="D87">
            <v>323</v>
          </cell>
          <cell r="E87">
            <v>1438.95</v>
          </cell>
          <cell r="F87">
            <v>3659</v>
          </cell>
          <cell r="G87">
            <v>810.88000000000011</v>
          </cell>
          <cell r="H87">
            <v>6523.24</v>
          </cell>
        </row>
        <row r="88">
          <cell r="B88">
            <v>2242</v>
          </cell>
          <cell r="C88" t="str">
            <v xml:space="preserve">Chandag Junior </v>
          </cell>
          <cell r="D88">
            <v>323</v>
          </cell>
          <cell r="E88">
            <v>2138.5500000000002</v>
          </cell>
          <cell r="F88">
            <v>3659</v>
          </cell>
          <cell r="G88">
            <v>1205.1200000000001</v>
          </cell>
          <cell r="H88">
            <v>9694.76</v>
          </cell>
        </row>
        <row r="89">
          <cell r="B89">
            <v>2238</v>
          </cell>
          <cell r="C89" t="str">
            <v xml:space="preserve">Chew Magna Primary </v>
          </cell>
          <cell r="D89">
            <v>323</v>
          </cell>
          <cell r="E89">
            <v>850.65</v>
          </cell>
          <cell r="F89">
            <v>3659</v>
          </cell>
          <cell r="G89">
            <v>479.36000000000007</v>
          </cell>
          <cell r="H89">
            <v>3856.2799999999997</v>
          </cell>
        </row>
        <row r="90">
          <cell r="B90">
            <v>3440</v>
          </cell>
          <cell r="C90" t="str">
            <v>Chew Stoke Church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>
            <v>2239</v>
          </cell>
          <cell r="C91" t="str">
            <v>Clutton Primary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3128</v>
          </cell>
          <cell r="C92" t="str">
            <v xml:space="preserve">Combe Down C of E Primary </v>
          </cell>
          <cell r="D92">
            <v>323</v>
          </cell>
          <cell r="E92">
            <v>3203.85</v>
          </cell>
          <cell r="F92">
            <v>3659</v>
          </cell>
          <cell r="G92">
            <v>1805.4400000000003</v>
          </cell>
          <cell r="H92">
            <v>14524.119999999999</v>
          </cell>
        </row>
        <row r="93">
          <cell r="B93">
            <v>3086</v>
          </cell>
          <cell r="C93" t="str">
            <v>East Harptree C of E Primary</v>
          </cell>
          <cell r="D93">
            <v>323</v>
          </cell>
          <cell r="E93">
            <v>731.4</v>
          </cell>
          <cell r="F93">
            <v>3659</v>
          </cell>
          <cell r="G93">
            <v>412.16</v>
          </cell>
          <cell r="H93">
            <v>3315.68</v>
          </cell>
        </row>
        <row r="94">
          <cell r="B94">
            <v>3088</v>
          </cell>
          <cell r="C94" t="str">
            <v xml:space="preserve">Farmborough C of E Primary </v>
          </cell>
          <cell r="D94">
            <v>323</v>
          </cell>
          <cell r="E94">
            <v>890.4</v>
          </cell>
          <cell r="F94">
            <v>3659</v>
          </cell>
          <cell r="G94">
            <v>501.76000000000005</v>
          </cell>
          <cell r="H94">
            <v>4036.48</v>
          </cell>
        </row>
        <row r="95">
          <cell r="B95">
            <v>3089</v>
          </cell>
          <cell r="C95" t="str">
            <v xml:space="preserve">Farrington Gurney C of E Primary </v>
          </cell>
          <cell r="D95">
            <v>323</v>
          </cell>
          <cell r="E95">
            <v>747.30000000000007</v>
          </cell>
          <cell r="F95">
            <v>3659</v>
          </cell>
          <cell r="G95">
            <v>421.12000000000006</v>
          </cell>
          <cell r="H95">
            <v>3387.7599999999998</v>
          </cell>
        </row>
        <row r="96">
          <cell r="B96">
            <v>3092</v>
          </cell>
          <cell r="C96" t="str">
            <v xml:space="preserve">Freshford C of E Primary </v>
          </cell>
          <cell r="D96">
            <v>323</v>
          </cell>
          <cell r="E96">
            <v>1144.8</v>
          </cell>
          <cell r="F96">
            <v>3659</v>
          </cell>
          <cell r="G96">
            <v>645.12000000000012</v>
          </cell>
          <cell r="H96">
            <v>5189.76</v>
          </cell>
        </row>
        <row r="97">
          <cell r="B97">
            <v>3093</v>
          </cell>
          <cell r="C97" t="str">
            <v>High Littleton C of E Primary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2293</v>
          </cell>
          <cell r="C98" t="str">
            <v>Longvernal Primary</v>
          </cell>
          <cell r="D98">
            <v>323</v>
          </cell>
          <cell r="E98">
            <v>961.95</v>
          </cell>
          <cell r="F98">
            <v>3659</v>
          </cell>
          <cell r="G98">
            <v>542.08000000000004</v>
          </cell>
          <cell r="H98">
            <v>4360.84</v>
          </cell>
        </row>
        <row r="99">
          <cell r="B99">
            <v>3096</v>
          </cell>
          <cell r="C99" t="str">
            <v>Marksbury C of E Primary</v>
          </cell>
          <cell r="D99">
            <v>323</v>
          </cell>
          <cell r="E99">
            <v>779.1</v>
          </cell>
          <cell r="F99">
            <v>3659</v>
          </cell>
          <cell r="G99">
            <v>439.04</v>
          </cell>
          <cell r="H99">
            <v>3531.92</v>
          </cell>
        </row>
        <row r="100">
          <cell r="B100">
            <v>2259</v>
          </cell>
          <cell r="C100" t="str">
            <v xml:space="preserve">Midsomer Norton Primary </v>
          </cell>
          <cell r="D100">
            <v>323</v>
          </cell>
          <cell r="E100">
            <v>2416.8000000000002</v>
          </cell>
          <cell r="F100">
            <v>3659</v>
          </cell>
          <cell r="G100">
            <v>1361.92</v>
          </cell>
          <cell r="H100">
            <v>10956.16</v>
          </cell>
        </row>
        <row r="101">
          <cell r="B101">
            <v>2154</v>
          </cell>
          <cell r="C101" t="str">
            <v xml:space="preserve">Moorlands Infant </v>
          </cell>
          <cell r="D101">
            <v>323</v>
          </cell>
          <cell r="E101">
            <v>1351.5</v>
          </cell>
          <cell r="F101">
            <v>3659</v>
          </cell>
          <cell r="G101">
            <v>761.6</v>
          </cell>
          <cell r="H101">
            <v>6126.8</v>
          </cell>
        </row>
        <row r="102">
          <cell r="B102">
            <v>2153</v>
          </cell>
          <cell r="C102" t="str">
            <v xml:space="preserve">Moorlands Junior </v>
          </cell>
          <cell r="D102">
            <v>323</v>
          </cell>
          <cell r="E102">
            <v>1741.05</v>
          </cell>
          <cell r="F102">
            <v>3659</v>
          </cell>
          <cell r="G102">
            <v>981.12000000000012</v>
          </cell>
          <cell r="H102">
            <v>7892.76</v>
          </cell>
        </row>
        <row r="103">
          <cell r="B103">
            <v>3449</v>
          </cell>
          <cell r="C103" t="str">
            <v xml:space="preserve">Newbridge Primary </v>
          </cell>
          <cell r="D103">
            <v>323</v>
          </cell>
          <cell r="E103">
            <v>3529.8</v>
          </cell>
          <cell r="F103">
            <v>3659</v>
          </cell>
          <cell r="G103">
            <v>1989.1200000000001</v>
          </cell>
          <cell r="H103">
            <v>16001.76</v>
          </cell>
        </row>
        <row r="104">
          <cell r="B104">
            <v>2150</v>
          </cell>
          <cell r="C104" t="str">
            <v>Oldfield Park Infant</v>
          </cell>
          <cell r="D104">
            <v>323</v>
          </cell>
          <cell r="E104">
            <v>1423.05</v>
          </cell>
          <cell r="F104">
            <v>3659</v>
          </cell>
          <cell r="G104">
            <v>801.92000000000007</v>
          </cell>
          <cell r="H104">
            <v>6451.16</v>
          </cell>
        </row>
        <row r="105">
          <cell r="B105">
            <v>2159</v>
          </cell>
          <cell r="C105" t="str">
            <v xml:space="preserve">Oldfield Park Junior </v>
          </cell>
          <cell r="D105">
            <v>323</v>
          </cell>
          <cell r="E105">
            <v>2027.25</v>
          </cell>
          <cell r="F105">
            <v>3659</v>
          </cell>
          <cell r="G105">
            <v>1142.4000000000001</v>
          </cell>
          <cell r="H105">
            <v>9190.1999999999989</v>
          </cell>
        </row>
        <row r="106">
          <cell r="B106">
            <v>2243</v>
          </cell>
          <cell r="C106" t="str">
            <v xml:space="preserve">Paulton Infant </v>
          </cell>
          <cell r="D106">
            <v>323</v>
          </cell>
          <cell r="E106">
            <v>1709.25</v>
          </cell>
          <cell r="F106">
            <v>3659</v>
          </cell>
          <cell r="G106">
            <v>963.2</v>
          </cell>
          <cell r="H106">
            <v>7748.5999999999995</v>
          </cell>
        </row>
        <row r="107">
          <cell r="B107">
            <v>2270</v>
          </cell>
          <cell r="C107" t="str">
            <v xml:space="preserve">Paulton Junior </v>
          </cell>
          <cell r="D107">
            <v>323</v>
          </cell>
          <cell r="E107">
            <v>1931.8500000000001</v>
          </cell>
          <cell r="F107">
            <v>3659</v>
          </cell>
          <cell r="G107">
            <v>1088.6400000000001</v>
          </cell>
          <cell r="H107">
            <v>8757.7199999999993</v>
          </cell>
        </row>
        <row r="108">
          <cell r="B108">
            <v>2244</v>
          </cell>
          <cell r="C108" t="str">
            <v xml:space="preserve">Peasedown St John Primary </v>
          </cell>
          <cell r="D108">
            <v>323</v>
          </cell>
          <cell r="E108">
            <v>3879.6</v>
          </cell>
          <cell r="F108">
            <v>3659</v>
          </cell>
          <cell r="G108">
            <v>2186.2400000000002</v>
          </cell>
          <cell r="H108">
            <v>17587.52</v>
          </cell>
        </row>
        <row r="109">
          <cell r="B109">
            <v>2246</v>
          </cell>
          <cell r="C109" t="str">
            <v xml:space="preserve">Pensford Primary </v>
          </cell>
          <cell r="D109">
            <v>323</v>
          </cell>
          <cell r="E109">
            <v>612.15</v>
          </cell>
          <cell r="F109">
            <v>3659</v>
          </cell>
          <cell r="G109">
            <v>344.96000000000004</v>
          </cell>
          <cell r="H109">
            <v>2775.08</v>
          </cell>
        </row>
        <row r="110">
          <cell r="B110">
            <v>3102</v>
          </cell>
          <cell r="C110" t="str">
            <v>Saltford C of E Primary</v>
          </cell>
          <cell r="D110">
            <v>323</v>
          </cell>
          <cell r="E110">
            <v>3156.15</v>
          </cell>
          <cell r="F110">
            <v>3659</v>
          </cell>
          <cell r="G110">
            <v>1778.5600000000002</v>
          </cell>
          <cell r="H110">
            <v>14307.88</v>
          </cell>
        </row>
        <row r="111">
          <cell r="B111">
            <v>3347</v>
          </cell>
          <cell r="C111" t="str">
            <v>Shoscombe C of E Primary</v>
          </cell>
          <cell r="D111">
            <v>323</v>
          </cell>
          <cell r="E111">
            <v>834.75</v>
          </cell>
          <cell r="F111">
            <v>3659</v>
          </cell>
          <cell r="G111">
            <v>470.40000000000003</v>
          </cell>
          <cell r="H111">
            <v>3784.2</v>
          </cell>
        </row>
        <row r="112">
          <cell r="B112">
            <v>2158</v>
          </cell>
          <cell r="C112" t="str">
            <v>Roundhill Primary</v>
          </cell>
          <cell r="D112">
            <v>323</v>
          </cell>
          <cell r="E112">
            <v>2082.9</v>
          </cell>
          <cell r="F112">
            <v>3659</v>
          </cell>
          <cell r="G112">
            <v>1173.7600000000002</v>
          </cell>
          <cell r="H112">
            <v>9442.48</v>
          </cell>
        </row>
        <row r="113">
          <cell r="B113">
            <v>3421</v>
          </cell>
          <cell r="C113" t="str">
            <v>St. Andrew's C of E Primary</v>
          </cell>
          <cell r="D113">
            <v>323</v>
          </cell>
          <cell r="E113">
            <v>1431</v>
          </cell>
          <cell r="F113">
            <v>3659</v>
          </cell>
          <cell r="G113">
            <v>806.40000000000009</v>
          </cell>
          <cell r="H113">
            <v>6487.2</v>
          </cell>
        </row>
        <row r="114">
          <cell r="B114">
            <v>3094</v>
          </cell>
          <cell r="C114" t="str">
            <v xml:space="preserve">St. John's C of E Primary (Keynsham) 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3445</v>
          </cell>
          <cell r="C115" t="str">
            <v>St. John's C of E Primary (Midsomer Norton)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3424</v>
          </cell>
          <cell r="C116" t="str">
            <v>St. John's Catholic Primary</v>
          </cell>
          <cell r="D116">
            <v>323</v>
          </cell>
          <cell r="E116">
            <v>2528.1</v>
          </cell>
          <cell r="F116">
            <v>3659</v>
          </cell>
          <cell r="G116">
            <v>1424.64</v>
          </cell>
          <cell r="H116">
            <v>11460.72</v>
          </cell>
        </row>
        <row r="117">
          <cell r="B117">
            <v>3107</v>
          </cell>
          <cell r="C117" t="str">
            <v>St. Julian's C of E Primary</v>
          </cell>
          <cell r="D117">
            <v>323</v>
          </cell>
          <cell r="E117">
            <v>802.95</v>
          </cell>
          <cell r="F117">
            <v>3659</v>
          </cell>
          <cell r="G117">
            <v>452.48</v>
          </cell>
          <cell r="H117">
            <v>3640.04</v>
          </cell>
        </row>
        <row r="118">
          <cell r="B118">
            <v>3448</v>
          </cell>
          <cell r="C118" t="str">
            <v>St. Keyna Primary</v>
          </cell>
          <cell r="D118">
            <v>323</v>
          </cell>
          <cell r="E118">
            <v>1645.65</v>
          </cell>
          <cell r="F118">
            <v>3659</v>
          </cell>
          <cell r="G118">
            <v>927.36000000000013</v>
          </cell>
          <cell r="H118">
            <v>7460.28</v>
          </cell>
        </row>
        <row r="119">
          <cell r="B119">
            <v>2000</v>
          </cell>
          <cell r="C119" t="str">
            <v>St. Martin's Garden Primary</v>
          </cell>
          <cell r="D119">
            <v>323</v>
          </cell>
          <cell r="E119">
            <v>1709.25</v>
          </cell>
          <cell r="F119">
            <v>3659</v>
          </cell>
          <cell r="G119">
            <v>963.2</v>
          </cell>
          <cell r="H119">
            <v>7748.5999999999995</v>
          </cell>
        </row>
        <row r="120">
          <cell r="B120">
            <v>3105</v>
          </cell>
          <cell r="C120" t="str">
            <v xml:space="preserve">St. Mary's C of E Primary (Timsbury) </v>
          </cell>
          <cell r="D120">
            <v>323</v>
          </cell>
          <cell r="E120">
            <v>1375.3500000000001</v>
          </cell>
          <cell r="F120">
            <v>3659</v>
          </cell>
          <cell r="G120">
            <v>775.04000000000008</v>
          </cell>
          <cell r="H120">
            <v>6234.92</v>
          </cell>
        </row>
        <row r="121">
          <cell r="B121">
            <v>3109</v>
          </cell>
          <cell r="C121" t="str">
            <v>St. Mary's C of E Primary (Writhlington)</v>
          </cell>
          <cell r="D121">
            <v>323</v>
          </cell>
          <cell r="E121">
            <v>890.4</v>
          </cell>
          <cell r="F121">
            <v>3659</v>
          </cell>
          <cell r="G121">
            <v>501.76000000000005</v>
          </cell>
          <cell r="H121">
            <v>4036.48</v>
          </cell>
        </row>
        <row r="122">
          <cell r="B122">
            <v>3425</v>
          </cell>
          <cell r="C122" t="str">
            <v xml:space="preserve">St. Mary's Catholic Primary </v>
          </cell>
          <cell r="D122">
            <v>323</v>
          </cell>
          <cell r="E122">
            <v>1590</v>
          </cell>
          <cell r="F122">
            <v>3659</v>
          </cell>
          <cell r="G122">
            <v>896.00000000000011</v>
          </cell>
          <cell r="H122">
            <v>7208</v>
          </cell>
        </row>
        <row r="123">
          <cell r="B123">
            <v>3035</v>
          </cell>
          <cell r="C123" t="str">
            <v xml:space="preserve">St. Michael's C of E Junior </v>
          </cell>
          <cell r="D123">
            <v>323</v>
          </cell>
          <cell r="E123">
            <v>1216.3500000000001</v>
          </cell>
          <cell r="F123">
            <v>3659</v>
          </cell>
          <cell r="G123">
            <v>685.44</v>
          </cell>
          <cell r="H123">
            <v>5514.12</v>
          </cell>
        </row>
        <row r="124">
          <cell r="B124">
            <v>3446</v>
          </cell>
          <cell r="C124" t="str">
            <v xml:space="preserve">St. Nicholas' C of E Primary </v>
          </cell>
          <cell r="D124">
            <v>323</v>
          </cell>
          <cell r="E124">
            <v>1820.55</v>
          </cell>
          <cell r="F124">
            <v>3659</v>
          </cell>
          <cell r="G124">
            <v>1025.92</v>
          </cell>
          <cell r="H124">
            <v>8253.16</v>
          </cell>
        </row>
        <row r="125">
          <cell r="B125">
            <v>3032</v>
          </cell>
          <cell r="C125" t="str">
            <v xml:space="preserve">St. Philip's C of E Primary </v>
          </cell>
          <cell r="D125">
            <v>323</v>
          </cell>
          <cell r="E125">
            <v>2218.0500000000002</v>
          </cell>
          <cell r="F125">
            <v>3659</v>
          </cell>
          <cell r="G125">
            <v>1249.92</v>
          </cell>
          <cell r="H125">
            <v>10055.16</v>
          </cell>
        </row>
        <row r="126">
          <cell r="B126">
            <v>3034</v>
          </cell>
          <cell r="C126" t="str">
            <v>St. Saviour's C of E Infant</v>
          </cell>
          <cell r="D126">
            <v>323</v>
          </cell>
          <cell r="E126">
            <v>1510.5</v>
          </cell>
          <cell r="F126">
            <v>3659</v>
          </cell>
          <cell r="G126">
            <v>851.2</v>
          </cell>
          <cell r="H126">
            <v>6847.5999999999995</v>
          </cell>
        </row>
        <row r="127">
          <cell r="B127">
            <v>3033</v>
          </cell>
          <cell r="C127" t="str">
            <v xml:space="preserve">St. Saviours C of E Junior </v>
          </cell>
          <cell r="D127">
            <v>323</v>
          </cell>
          <cell r="E127">
            <v>1860.3</v>
          </cell>
          <cell r="F127">
            <v>3659</v>
          </cell>
          <cell r="G127">
            <v>1048.3200000000002</v>
          </cell>
          <cell r="H127">
            <v>8433.36</v>
          </cell>
        </row>
        <row r="128">
          <cell r="B128">
            <v>3422</v>
          </cell>
          <cell r="C128" t="str">
            <v>St. Stephen's C of E Primary</v>
          </cell>
          <cell r="D128">
            <v>323</v>
          </cell>
          <cell r="E128">
            <v>3283.35</v>
          </cell>
          <cell r="F128">
            <v>3659</v>
          </cell>
          <cell r="G128">
            <v>1850.2400000000002</v>
          </cell>
          <cell r="H128">
            <v>14884.52</v>
          </cell>
        </row>
        <row r="129">
          <cell r="B129">
            <v>2248</v>
          </cell>
          <cell r="C129" t="str">
            <v>Stanton Drew Primary</v>
          </cell>
          <cell r="D129">
            <v>323</v>
          </cell>
          <cell r="E129">
            <v>453.15000000000003</v>
          </cell>
          <cell r="F129">
            <v>3659</v>
          </cell>
          <cell r="G129">
            <v>255.36</v>
          </cell>
          <cell r="H129">
            <v>2054.2799999999997</v>
          </cell>
        </row>
        <row r="130">
          <cell r="B130">
            <v>3103</v>
          </cell>
          <cell r="C130" t="str">
            <v>Swainswick C of E Primary</v>
          </cell>
          <cell r="D130">
            <v>323</v>
          </cell>
          <cell r="E130">
            <v>596.25</v>
          </cell>
          <cell r="F130">
            <v>3659</v>
          </cell>
          <cell r="G130">
            <v>336.00000000000006</v>
          </cell>
          <cell r="H130">
            <v>2703</v>
          </cell>
        </row>
        <row r="131">
          <cell r="B131">
            <v>2160</v>
          </cell>
          <cell r="C131" t="str">
            <v xml:space="preserve">Twerton Infant </v>
          </cell>
          <cell r="D131">
            <v>323</v>
          </cell>
          <cell r="E131">
            <v>1097.1000000000001</v>
          </cell>
          <cell r="F131">
            <v>3659</v>
          </cell>
          <cell r="G131">
            <v>618.24</v>
          </cell>
          <cell r="H131">
            <v>4973.5199999999995</v>
          </cell>
        </row>
        <row r="132">
          <cell r="B132">
            <v>3106</v>
          </cell>
          <cell r="C132" t="str">
            <v xml:space="preserve">Ubley C of E Primary </v>
          </cell>
          <cell r="D132">
            <v>323</v>
          </cell>
          <cell r="E132">
            <v>588.30000000000007</v>
          </cell>
          <cell r="F132">
            <v>3659</v>
          </cell>
          <cell r="G132">
            <v>331.52000000000004</v>
          </cell>
          <cell r="H132">
            <v>2666.96</v>
          </cell>
        </row>
        <row r="133">
          <cell r="B133">
            <v>2249</v>
          </cell>
          <cell r="C133" t="str">
            <v xml:space="preserve">Welton Primary </v>
          </cell>
          <cell r="D133">
            <v>323</v>
          </cell>
          <cell r="E133">
            <v>1446.9</v>
          </cell>
          <cell r="F133">
            <v>3659</v>
          </cell>
          <cell r="G133">
            <v>815.36000000000013</v>
          </cell>
          <cell r="H133">
            <v>6559.28</v>
          </cell>
        </row>
        <row r="134">
          <cell r="B134">
            <v>2250</v>
          </cell>
          <cell r="C134" t="str">
            <v xml:space="preserve">Westfield Primary </v>
          </cell>
          <cell r="D134">
            <v>323</v>
          </cell>
          <cell r="E134">
            <v>2838.15</v>
          </cell>
          <cell r="F134">
            <v>3659</v>
          </cell>
          <cell r="G134">
            <v>1599.3600000000001</v>
          </cell>
          <cell r="H134">
            <v>12866.279999999999</v>
          </cell>
        </row>
        <row r="135">
          <cell r="B135">
            <v>3125</v>
          </cell>
          <cell r="C135" t="str">
            <v xml:space="preserve">Weston All Saints C of E Primary </v>
          </cell>
          <cell r="D135">
            <v>323</v>
          </cell>
          <cell r="E135">
            <v>4436.1000000000004</v>
          </cell>
          <cell r="F135">
            <v>3659</v>
          </cell>
          <cell r="G135">
            <v>2499.84</v>
          </cell>
          <cell r="H135">
            <v>20110.32</v>
          </cell>
        </row>
        <row r="136">
          <cell r="B136">
            <v>2251</v>
          </cell>
          <cell r="C136" t="str">
            <v xml:space="preserve">Whitchurch Primary </v>
          </cell>
          <cell r="D136">
            <v>323</v>
          </cell>
          <cell r="E136">
            <v>1590</v>
          </cell>
          <cell r="F136">
            <v>3659</v>
          </cell>
          <cell r="G136">
            <v>896.00000000000011</v>
          </cell>
          <cell r="H136">
            <v>7208</v>
          </cell>
        </row>
        <row r="137">
          <cell r="B137">
            <v>3423</v>
          </cell>
          <cell r="C137" t="str">
            <v>Widcombe C of E Junior</v>
          </cell>
          <cell r="D137">
            <v>323</v>
          </cell>
          <cell r="E137">
            <v>1892.1000000000001</v>
          </cell>
          <cell r="F137">
            <v>3659</v>
          </cell>
          <cell r="G137">
            <v>1066.24</v>
          </cell>
          <cell r="H137">
            <v>8577.52</v>
          </cell>
        </row>
        <row r="138">
          <cell r="B138">
            <v>2162</v>
          </cell>
          <cell r="C138" t="str">
            <v xml:space="preserve">Widcombe Infant </v>
          </cell>
          <cell r="D138">
            <v>323</v>
          </cell>
          <cell r="E138">
            <v>1423.05</v>
          </cell>
          <cell r="F138">
            <v>3659</v>
          </cell>
          <cell r="G138">
            <v>801.92000000000007</v>
          </cell>
          <cell r="H138">
            <v>6451.16</v>
          </cell>
        </row>
        <row r="139">
          <cell r="B139">
            <v>3447</v>
          </cell>
          <cell r="C139" t="str">
            <v>z Academy of Trinity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s"/>
      <sheetName val="DFE data sheet"/>
      <sheetName val="other data sheet"/>
      <sheetName val="merge data"/>
      <sheetName val="AWPU"/>
      <sheetName val="Deprivation"/>
      <sheetName val="L A C"/>
      <sheetName val="Prior Attainment"/>
      <sheetName val="E A L "/>
      <sheetName val="Lump Sum"/>
      <sheetName val="Split Sites"/>
      <sheetName val="Rates"/>
      <sheetName val="mobility"/>
      <sheetName val="exceptions"/>
      <sheetName val="adjustments"/>
      <sheetName val="SEN delegation dist"/>
      <sheetName val="MFG  &amp; Maximum Gains"/>
      <sheetName val="DFE MFG "/>
      <sheetName val="Notional SEN"/>
      <sheetName val="Working papers info"/>
      <sheetName val="delegated can be de-deleg"/>
      <sheetName val="14-15 delegated not de-del"/>
      <sheetName val="Comp currrent year to prev"/>
      <sheetName val="comps 15-16 to 14-15 b4 MFG"/>
      <sheetName val="13-14 Deleg to be excl MFG"/>
      <sheetName val="information on funds"/>
      <sheetName val="APT proforma"/>
      <sheetName val="individual scho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B8">
            <v>4001</v>
          </cell>
          <cell r="C8" t="str">
            <v xml:space="preserve"> Broadlands </v>
          </cell>
          <cell r="D8">
            <v>236.28</v>
          </cell>
          <cell r="E8">
            <v>472.11</v>
          </cell>
          <cell r="F8">
            <v>191.93</v>
          </cell>
          <cell r="G8">
            <v>248.33</v>
          </cell>
          <cell r="H8">
            <v>290.73</v>
          </cell>
          <cell r="I8">
            <v>642.07000000000005</v>
          </cell>
          <cell r="J8">
            <v>2533.5500000000002</v>
          </cell>
          <cell r="K8">
            <v>105.83</v>
          </cell>
          <cell r="L8">
            <v>15118.5</v>
          </cell>
        </row>
        <row r="9">
          <cell r="B9">
            <v>4002</v>
          </cell>
          <cell r="C9" t="str">
            <v>The Bath Studio School</v>
          </cell>
          <cell r="D9">
            <v>24.23</v>
          </cell>
          <cell r="E9">
            <v>48.42</v>
          </cell>
          <cell r="F9">
            <v>19.68</v>
          </cell>
          <cell r="G9">
            <v>25.47</v>
          </cell>
          <cell r="H9">
            <v>29.82</v>
          </cell>
          <cell r="I9">
            <v>65.849999999999994</v>
          </cell>
          <cell r="J9">
            <v>259.85000000000002</v>
          </cell>
          <cell r="K9">
            <v>10.85</v>
          </cell>
          <cell r="L9">
            <v>1550.62</v>
          </cell>
        </row>
        <row r="10">
          <cell r="B10">
            <v>4130</v>
          </cell>
          <cell r="C10" t="str">
            <v xml:space="preserve"> Chew Valley </v>
          </cell>
          <cell r="D10">
            <v>527.65</v>
          </cell>
          <cell r="E10">
            <v>1054.27</v>
          </cell>
          <cell r="F10">
            <v>428.59</v>
          </cell>
          <cell r="G10">
            <v>554.54</v>
          </cell>
          <cell r="H10">
            <v>649.24</v>
          </cell>
          <cell r="I10">
            <v>1433.8</v>
          </cell>
          <cell r="J10">
            <v>5657.66</v>
          </cell>
          <cell r="K10">
            <v>236.32</v>
          </cell>
          <cell r="L10">
            <v>33761.129999999997</v>
          </cell>
        </row>
        <row r="11">
          <cell r="B11">
            <v>4000</v>
          </cell>
          <cell r="C11" t="str">
            <v>Bath Community Academy</v>
          </cell>
          <cell r="D11">
            <v>160.28</v>
          </cell>
          <cell r="E11">
            <v>320.24</v>
          </cell>
          <cell r="F11">
            <v>130.19</v>
          </cell>
          <cell r="G11">
            <v>168.45</v>
          </cell>
          <cell r="H11">
            <v>197.21</v>
          </cell>
          <cell r="I11">
            <v>435.53</v>
          </cell>
          <cell r="J11">
            <v>1718.56</v>
          </cell>
          <cell r="K11">
            <v>71.790000000000006</v>
          </cell>
          <cell r="L11">
            <v>10255.209999999999</v>
          </cell>
        </row>
        <row r="12">
          <cell r="B12">
            <v>4132</v>
          </cell>
          <cell r="C12" t="str">
            <v xml:space="preserve"> Ralph Allen </v>
          </cell>
          <cell r="D12">
            <v>474.77</v>
          </cell>
          <cell r="E12">
            <v>948.63</v>
          </cell>
          <cell r="F12">
            <v>385.64</v>
          </cell>
          <cell r="G12">
            <v>498.97</v>
          </cell>
          <cell r="H12">
            <v>584.17999999999995</v>
          </cell>
          <cell r="I12">
            <v>1290.1199999999999</v>
          </cell>
          <cell r="J12">
            <v>5090.72</v>
          </cell>
          <cell r="K12">
            <v>212.64</v>
          </cell>
          <cell r="L12">
            <v>30377.97</v>
          </cell>
        </row>
        <row r="13">
          <cell r="B13">
            <v>4608</v>
          </cell>
          <cell r="C13" t="str">
            <v xml:space="preserve"> St. Gregory's Catholic College</v>
          </cell>
          <cell r="D13">
            <v>444.48</v>
          </cell>
          <cell r="E13">
            <v>888.1</v>
          </cell>
          <cell r="F13">
            <v>361.04</v>
          </cell>
          <cell r="G13">
            <v>467.14</v>
          </cell>
          <cell r="H13">
            <v>546.91</v>
          </cell>
          <cell r="I13">
            <v>1207.8</v>
          </cell>
          <cell r="J13">
            <v>4765.8999999999996</v>
          </cell>
          <cell r="K13">
            <v>199.07</v>
          </cell>
          <cell r="L13">
            <v>28439.7</v>
          </cell>
        </row>
        <row r="14">
          <cell r="B14">
            <v>4607</v>
          </cell>
          <cell r="C14" t="str">
            <v xml:space="preserve"> St. Mark's C.E.</v>
          </cell>
          <cell r="D14">
            <v>107.95</v>
          </cell>
          <cell r="E14">
            <v>215.7</v>
          </cell>
          <cell r="F14">
            <v>87.69</v>
          </cell>
          <cell r="G14">
            <v>113.46</v>
          </cell>
          <cell r="H14">
            <v>132.83000000000001</v>
          </cell>
          <cell r="I14">
            <v>293.35000000000002</v>
          </cell>
          <cell r="J14">
            <v>1157.52</v>
          </cell>
          <cell r="K14">
            <v>48.35</v>
          </cell>
          <cell r="L14">
            <v>6907.29</v>
          </cell>
        </row>
        <row r="15">
          <cell r="B15">
            <v>5400</v>
          </cell>
          <cell r="C15" t="str">
            <v xml:space="preserve">zBeechen Cliff </v>
          </cell>
          <cell r="D15">
            <v>502.31</v>
          </cell>
          <cell r="E15">
            <v>1003.65</v>
          </cell>
          <cell r="F15">
            <v>408.01</v>
          </cell>
          <cell r="G15">
            <v>527.91999999999996</v>
          </cell>
          <cell r="H15">
            <v>618.07000000000005</v>
          </cell>
          <cell r="I15">
            <v>1364.95</v>
          </cell>
          <cell r="J15">
            <v>5386</v>
          </cell>
          <cell r="K15">
            <v>224.98</v>
          </cell>
          <cell r="L15">
            <v>32140.03</v>
          </cell>
        </row>
        <row r="16">
          <cell r="B16">
            <v>4107</v>
          </cell>
          <cell r="C16" t="str">
            <v>zHayesfield Technology College</v>
          </cell>
          <cell r="D16">
            <v>491.85</v>
          </cell>
          <cell r="E16">
            <v>982.74</v>
          </cell>
          <cell r="F16">
            <v>399.51</v>
          </cell>
          <cell r="G16">
            <v>516.91999999999996</v>
          </cell>
          <cell r="H16">
            <v>605.19000000000005</v>
          </cell>
          <cell r="I16">
            <v>1336.52</v>
          </cell>
          <cell r="J16">
            <v>5273.79</v>
          </cell>
          <cell r="K16">
            <v>220.29</v>
          </cell>
          <cell r="L16">
            <v>31470.45</v>
          </cell>
        </row>
        <row r="17">
          <cell r="B17">
            <v>4128</v>
          </cell>
          <cell r="C17" t="str">
            <v>zNorton Hill</v>
          </cell>
          <cell r="D17">
            <v>685.72</v>
          </cell>
          <cell r="E17">
            <v>1370.11</v>
          </cell>
          <cell r="F17">
            <v>556.99</v>
          </cell>
          <cell r="G17">
            <v>720.68</v>
          </cell>
          <cell r="H17">
            <v>843.74</v>
          </cell>
          <cell r="I17">
            <v>1863.34</v>
          </cell>
          <cell r="J17">
            <v>7352.6</v>
          </cell>
          <cell r="K17">
            <v>307.12</v>
          </cell>
          <cell r="L17">
            <v>43875.37</v>
          </cell>
        </row>
        <row r="18">
          <cell r="B18">
            <v>5401</v>
          </cell>
          <cell r="C18" t="str">
            <v xml:space="preserve">zOldfield </v>
          </cell>
          <cell r="D18">
            <v>487.44</v>
          </cell>
          <cell r="E18">
            <v>973.94</v>
          </cell>
          <cell r="F18">
            <v>395.93</v>
          </cell>
          <cell r="G18">
            <v>512.29</v>
          </cell>
          <cell r="H18">
            <v>599.77</v>
          </cell>
          <cell r="I18">
            <v>1324.54</v>
          </cell>
          <cell r="J18">
            <v>5226.55</v>
          </cell>
          <cell r="K18">
            <v>218.32</v>
          </cell>
          <cell r="L18">
            <v>31188.52</v>
          </cell>
        </row>
        <row r="19">
          <cell r="B19">
            <v>4133</v>
          </cell>
          <cell r="C19" t="str">
            <v>zSomervale</v>
          </cell>
          <cell r="D19">
            <v>237.39</v>
          </cell>
          <cell r="E19">
            <v>474.31</v>
          </cell>
          <cell r="F19">
            <v>192.82</v>
          </cell>
          <cell r="G19">
            <v>249.49</v>
          </cell>
          <cell r="H19">
            <v>292.08999999999997</v>
          </cell>
          <cell r="I19">
            <v>645.05999999999995</v>
          </cell>
          <cell r="J19">
            <v>2545.36</v>
          </cell>
          <cell r="K19">
            <v>106.32</v>
          </cell>
          <cell r="L19">
            <v>15188.98</v>
          </cell>
        </row>
        <row r="20">
          <cell r="B20">
            <v>4004</v>
          </cell>
          <cell r="C20" t="str">
            <v>The IKB Studio School</v>
          </cell>
          <cell r="D20">
            <v>23.68</v>
          </cell>
          <cell r="E20">
            <v>47.32</v>
          </cell>
          <cell r="F20">
            <v>19.239999999999998</v>
          </cell>
          <cell r="G20">
            <v>24.89</v>
          </cell>
          <cell r="H20">
            <v>29.14</v>
          </cell>
          <cell r="I20">
            <v>64.36</v>
          </cell>
          <cell r="J20">
            <v>253.95</v>
          </cell>
          <cell r="K20">
            <v>10.61</v>
          </cell>
          <cell r="L20">
            <v>1515.37</v>
          </cell>
        </row>
        <row r="21">
          <cell r="B21">
            <v>4003</v>
          </cell>
          <cell r="C21" t="str">
            <v>The Mendip Studio School</v>
          </cell>
          <cell r="D21">
            <v>34.700000000000003</v>
          </cell>
          <cell r="E21">
            <v>69.33</v>
          </cell>
          <cell r="F21">
            <v>28.19</v>
          </cell>
          <cell r="G21">
            <v>36.47</v>
          </cell>
          <cell r="H21">
            <v>42.7</v>
          </cell>
          <cell r="I21">
            <v>94.29</v>
          </cell>
          <cell r="J21">
            <v>372.06</v>
          </cell>
          <cell r="K21">
            <v>15.54</v>
          </cell>
          <cell r="L21">
            <v>2220.1999999999998</v>
          </cell>
        </row>
        <row r="22">
          <cell r="B22">
            <v>4138</v>
          </cell>
          <cell r="C22" t="str">
            <v xml:space="preserve">zWellsway </v>
          </cell>
          <cell r="D22">
            <v>598.70000000000005</v>
          </cell>
          <cell r="E22">
            <v>1196.24</v>
          </cell>
          <cell r="F22">
            <v>486.3</v>
          </cell>
          <cell r="G22">
            <v>629.22</v>
          </cell>
          <cell r="H22">
            <v>736.66</v>
          </cell>
          <cell r="I22">
            <v>1626.87</v>
          </cell>
          <cell r="J22">
            <v>6419.5</v>
          </cell>
          <cell r="K22">
            <v>268.14999999999998</v>
          </cell>
          <cell r="L22">
            <v>38307.25</v>
          </cell>
        </row>
        <row r="23">
          <cell r="B23">
            <v>4134</v>
          </cell>
          <cell r="C23" t="str">
            <v xml:space="preserve">zWrithlington </v>
          </cell>
          <cell r="D23">
            <v>651.57000000000005</v>
          </cell>
          <cell r="E23">
            <v>1301.8800000000001</v>
          </cell>
          <cell r="F23">
            <v>529.25</v>
          </cell>
          <cell r="G23">
            <v>684.79</v>
          </cell>
          <cell r="H23">
            <v>801.72</v>
          </cell>
          <cell r="I23">
            <v>1770.55</v>
          </cell>
          <cell r="J23">
            <v>6986.45</v>
          </cell>
          <cell r="K23">
            <v>291.83</v>
          </cell>
          <cell r="L23">
            <v>41690.410000000003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abSelected="1" workbookViewId="0">
      <selection activeCell="F3" sqref="F3"/>
    </sheetView>
  </sheetViews>
  <sheetFormatPr defaultRowHeight="12.75" x14ac:dyDescent="0.2"/>
  <cols>
    <col min="2" max="2" width="37.140625" bestFit="1" customWidth="1"/>
    <col min="3" max="3" width="11.42578125" style="1" bestFit="1" customWidth="1"/>
    <col min="4" max="4" width="10.140625" style="1" bestFit="1" customWidth="1"/>
  </cols>
  <sheetData>
    <row r="1" spans="1:5" ht="13.5" thickTop="1" x14ac:dyDescent="0.2">
      <c r="B1" t="s">
        <v>27</v>
      </c>
      <c r="E1" s="62">
        <v>10.199999999999999</v>
      </c>
    </row>
    <row r="2" spans="1:5" ht="13.5" thickBot="1" x14ac:dyDescent="0.25">
      <c r="E2" s="63"/>
    </row>
    <row r="3" spans="1:5" ht="26.25" thickTop="1" x14ac:dyDescent="0.2">
      <c r="A3" t="s">
        <v>0</v>
      </c>
      <c r="B3" t="s">
        <v>1</v>
      </c>
      <c r="C3" s="3" t="s">
        <v>2</v>
      </c>
      <c r="D3" s="3" t="s">
        <v>3</v>
      </c>
      <c r="E3" t="s">
        <v>4</v>
      </c>
    </row>
    <row r="4" spans="1:5" x14ac:dyDescent="0.2">
      <c r="C4" s="4" t="s">
        <v>9</v>
      </c>
      <c r="D4" s="4" t="s">
        <v>9</v>
      </c>
      <c r="E4" s="4" t="s">
        <v>9</v>
      </c>
    </row>
    <row r="5" spans="1:5" x14ac:dyDescent="0.2">
      <c r="A5">
        <f>'[1] dels to be dedeleg'!$B8</f>
        <v>2236</v>
      </c>
      <c r="B5" t="str">
        <f>VLOOKUP(A5,'[1] dels to be dedeleg'!$B$8:$H$68,2,FALSE)</f>
        <v>Bathampton Primary</v>
      </c>
      <c r="C5" s="4">
        <f>VLOOKUP(A5,'[1] dels to be dedeleg'!$B$8:$H$68,7,FALSE)</f>
        <v>7424.24</v>
      </c>
      <c r="D5" s="4">
        <f>VLOOKUP(A5,'[1] dels to be dedeleg'!$B$79:$H$139,7,FALSE)</f>
        <v>7424.24</v>
      </c>
      <c r="E5" s="5">
        <f>C5-D5</f>
        <v>0</v>
      </c>
    </row>
    <row r="6" spans="1:5" x14ac:dyDescent="0.2">
      <c r="A6">
        <f>'[1] dels to be dedeleg'!$B9</f>
        <v>3076</v>
      </c>
      <c r="B6" t="str">
        <f>VLOOKUP(A6,'[1] dels to be dedeleg'!$B$8:$H$68,2,FALSE)</f>
        <v>Batheaston C of E Primary</v>
      </c>
      <c r="C6" s="4">
        <f>VLOOKUP(A6,'[1] dels to be dedeleg'!$B$8:$H$68,7,FALSE)</f>
        <v>7712.5599999999995</v>
      </c>
      <c r="D6" s="4">
        <f>VLOOKUP(A6,'[1] dels to be dedeleg'!$B$79:$H$139,7,FALSE)</f>
        <v>7712.5599999999995</v>
      </c>
      <c r="E6" s="5">
        <f t="shared" ref="E6:E65" si="0">C6-D6</f>
        <v>0</v>
      </c>
    </row>
    <row r="7" spans="1:5" x14ac:dyDescent="0.2">
      <c r="A7">
        <f>'[1] dels to be dedeleg'!$B10</f>
        <v>3077</v>
      </c>
      <c r="B7" t="str">
        <f>VLOOKUP(A7,'[1] dels to be dedeleg'!$B$8:$H$68,2,FALSE)</f>
        <v>Bathford C of E Primary</v>
      </c>
      <c r="C7" s="4">
        <f>VLOOKUP(A7,'[1] dels to be dedeleg'!$B$8:$H$68,7,FALSE)</f>
        <v>6631.36</v>
      </c>
      <c r="D7" s="4">
        <f>VLOOKUP(A7,'[1] dels to be dedeleg'!$B$79:$H$139,7,FALSE)</f>
        <v>6631.36</v>
      </c>
      <c r="E7" s="5">
        <f t="shared" si="0"/>
        <v>0</v>
      </c>
    </row>
    <row r="8" spans="1:5" x14ac:dyDescent="0.2">
      <c r="A8">
        <f>'[1] dels to be dedeleg'!$B11</f>
        <v>3420</v>
      </c>
      <c r="B8" t="str">
        <f>VLOOKUP(A8,'[1] dels to be dedeleg'!$B$8:$H$68,2,FALSE)</f>
        <v>Bathwick St Mary C of E Primary</v>
      </c>
      <c r="C8" s="4">
        <f>VLOOKUP(A8,'[1] dels to be dedeleg'!$B$8:$H$68,7,FALSE)</f>
        <v>7928.8</v>
      </c>
      <c r="D8" s="4">
        <f>VLOOKUP(A8,'[1] dels to be dedeleg'!$B$79:$H$139,7,FALSE)</f>
        <v>7928.8</v>
      </c>
      <c r="E8" s="5">
        <f t="shared" si="0"/>
        <v>0</v>
      </c>
    </row>
    <row r="9" spans="1:5" x14ac:dyDescent="0.2">
      <c r="A9">
        <f>'[1] dels to be dedeleg'!$B12</f>
        <v>2237</v>
      </c>
      <c r="B9" t="str">
        <f>VLOOKUP(A9,'[1] dels to be dedeleg'!$B$8:$H$68,2,FALSE)</f>
        <v xml:space="preserve">Bishop Sutton Primary </v>
      </c>
      <c r="C9" s="4">
        <f>VLOOKUP(A9,'[1] dels to be dedeleg'!$B$8:$H$68,7,FALSE)</f>
        <v>5045.5999999999995</v>
      </c>
      <c r="D9" s="4">
        <f>VLOOKUP(A9,'[1] dels to be dedeleg'!$B$79:$H$139,7,FALSE)</f>
        <v>5045.5999999999995</v>
      </c>
      <c r="E9" s="5">
        <f t="shared" si="0"/>
        <v>0</v>
      </c>
    </row>
    <row r="10" spans="1:5" x14ac:dyDescent="0.2">
      <c r="A10">
        <f>'[1] dels to be dedeleg'!$B13</f>
        <v>3078</v>
      </c>
      <c r="B10" t="str">
        <f>VLOOKUP(A10,'[1] dels to be dedeleg'!$B$8:$H$68,2,FALSE)</f>
        <v>Cameley C of E Primary</v>
      </c>
      <c r="C10" s="4">
        <f>VLOOKUP(A10,'[1] dels to be dedeleg'!$B$8:$H$68,7,FALSE)</f>
        <v>3604</v>
      </c>
      <c r="D10" s="4">
        <f>VLOOKUP(A10,'[1] dels to be dedeleg'!$B$79:$H$139,7,FALSE)</f>
        <v>3604</v>
      </c>
      <c r="E10" s="5">
        <f t="shared" si="0"/>
        <v>0</v>
      </c>
    </row>
    <row r="11" spans="1:5" x14ac:dyDescent="0.2">
      <c r="A11">
        <f>'[1] dels to be dedeleg'!$B14</f>
        <v>3079</v>
      </c>
      <c r="B11" t="str">
        <f>VLOOKUP(A11,'[1] dels to be dedeleg'!$B$8:$H$68,2,FALSE)</f>
        <v>Camerton Church Primary</v>
      </c>
      <c r="C11" s="4">
        <f>VLOOKUP(A11,'[1] dels to be dedeleg'!$B$8:$H$68,7,FALSE)</f>
        <v>973.07999999999993</v>
      </c>
      <c r="D11" s="4">
        <f>VLOOKUP(A11,'[1] dels to be dedeleg'!$B$79:$H$139,7,FALSE)</f>
        <v>973.07999999999993</v>
      </c>
      <c r="E11" s="5">
        <f t="shared" si="0"/>
        <v>0</v>
      </c>
    </row>
    <row r="12" spans="1:5" x14ac:dyDescent="0.2">
      <c r="A12">
        <f>'[1] dels to be dedeleg'!$B15</f>
        <v>2260</v>
      </c>
      <c r="B12" t="str">
        <f>VLOOKUP(A12,'[1] dels to be dedeleg'!$B$8:$H$68,2,FALSE)</f>
        <v xml:space="preserve">Castle Primary </v>
      </c>
      <c r="C12" s="4">
        <f>VLOOKUP(A12,'[1] dels to be dedeleg'!$B$8:$H$68,7,FALSE)</f>
        <v>9514.56</v>
      </c>
      <c r="D12" s="4">
        <f>VLOOKUP(A12,'[1] dels to be dedeleg'!$B$79:$H$139,7,FALSE)</f>
        <v>9514.56</v>
      </c>
      <c r="E12" s="5">
        <f t="shared" si="0"/>
        <v>0</v>
      </c>
    </row>
    <row r="13" spans="1:5" x14ac:dyDescent="0.2">
      <c r="A13">
        <f>'[1] dels to be dedeleg'!$B16</f>
        <v>2258</v>
      </c>
      <c r="B13" t="str">
        <f>VLOOKUP(A13,'[1] dels to be dedeleg'!$B$8:$H$68,2,FALSE)</f>
        <v>Chandag Infant</v>
      </c>
      <c r="C13" s="4">
        <f>VLOOKUP(A13,'[1] dels to be dedeleg'!$B$8:$H$68,7,FALSE)</f>
        <v>6523.24</v>
      </c>
      <c r="D13" s="4">
        <f>VLOOKUP(A13,'[1] dels to be dedeleg'!$B$79:$H$139,7,FALSE)</f>
        <v>6523.24</v>
      </c>
      <c r="E13" s="5">
        <f t="shared" si="0"/>
        <v>0</v>
      </c>
    </row>
    <row r="14" spans="1:5" x14ac:dyDescent="0.2">
      <c r="A14">
        <f>'[1] dels to be dedeleg'!$B17</f>
        <v>2242</v>
      </c>
      <c r="B14" t="str">
        <f>VLOOKUP(A14,'[1] dels to be dedeleg'!$B$8:$H$68,2,FALSE)</f>
        <v xml:space="preserve">Chandag Junior </v>
      </c>
      <c r="C14" s="4">
        <f>VLOOKUP(A14,'[1] dels to be dedeleg'!$B$8:$H$68,7,FALSE)</f>
        <v>9694.76</v>
      </c>
      <c r="D14" s="4">
        <f>VLOOKUP(A14,'[1] dels to be dedeleg'!$B$79:$H$139,7,FALSE)</f>
        <v>9694.76</v>
      </c>
      <c r="E14" s="5">
        <f t="shared" si="0"/>
        <v>0</v>
      </c>
    </row>
    <row r="15" spans="1:5" x14ac:dyDescent="0.2">
      <c r="A15">
        <f>'[1] dels to be dedeleg'!$B18</f>
        <v>2238</v>
      </c>
      <c r="B15" t="str">
        <f>VLOOKUP(A15,'[1] dels to be dedeleg'!$B$8:$H$68,2,FALSE)</f>
        <v xml:space="preserve">Chew Magna Primary </v>
      </c>
      <c r="C15" s="4">
        <f>VLOOKUP(A15,'[1] dels to be dedeleg'!$B$8:$H$68,7,FALSE)</f>
        <v>3856.2799999999997</v>
      </c>
      <c r="D15" s="4">
        <f>VLOOKUP(A15,'[1] dels to be dedeleg'!$B$79:$H$139,7,FALSE)</f>
        <v>3856.2799999999997</v>
      </c>
      <c r="E15" s="5">
        <f t="shared" si="0"/>
        <v>0</v>
      </c>
    </row>
    <row r="16" spans="1:5" x14ac:dyDescent="0.2">
      <c r="A16">
        <f>'[1] dels to be dedeleg'!$B19</f>
        <v>3440</v>
      </c>
      <c r="B16" t="str">
        <f>VLOOKUP(A16,'[1] dels to be dedeleg'!$B$8:$H$68,2,FALSE)</f>
        <v>Chew Stoke Church</v>
      </c>
      <c r="C16" s="4">
        <f>VLOOKUP(A16,'[1] dels to be dedeleg'!$B$8:$H$68,7,FALSE)</f>
        <v>6955.72</v>
      </c>
      <c r="D16" s="4">
        <f>VLOOKUP(A16,'[1] dels to be dedeleg'!$B$79:$H$139,7,FALSE)</f>
        <v>0</v>
      </c>
      <c r="E16" s="5">
        <f t="shared" si="0"/>
        <v>6955.72</v>
      </c>
    </row>
    <row r="17" spans="1:5" x14ac:dyDescent="0.2">
      <c r="A17">
        <f>'[1] dels to be dedeleg'!$B20</f>
        <v>2239</v>
      </c>
      <c r="B17" t="str">
        <f>VLOOKUP(A17,'[1] dels to be dedeleg'!$B$8:$H$68,2,FALSE)</f>
        <v>Clutton Primary</v>
      </c>
      <c r="C17" s="4">
        <f>VLOOKUP(A17,'[1] dels to be dedeleg'!$B$8:$H$68,7,FALSE)</f>
        <v>4757.28</v>
      </c>
      <c r="D17" s="4">
        <f>VLOOKUP(A17,'[1] dels to be dedeleg'!$B$79:$H$139,7,FALSE)</f>
        <v>0</v>
      </c>
      <c r="E17" s="5">
        <f t="shared" si="0"/>
        <v>4757.28</v>
      </c>
    </row>
    <row r="18" spans="1:5" x14ac:dyDescent="0.2">
      <c r="A18">
        <f>'[1] dels to be dedeleg'!$B21</f>
        <v>3128</v>
      </c>
      <c r="B18" t="str">
        <f>VLOOKUP(A18,'[1] dels to be dedeleg'!$B$8:$H$68,2,FALSE)</f>
        <v xml:space="preserve">Combe Down C of E Primary </v>
      </c>
      <c r="C18" s="4">
        <f>VLOOKUP(A18,'[1] dels to be dedeleg'!$B$8:$H$68,7,FALSE)</f>
        <v>14524.119999999999</v>
      </c>
      <c r="D18" s="4">
        <f>VLOOKUP(A18,'[1] dels to be dedeleg'!$B$79:$H$139,7,FALSE)</f>
        <v>14524.119999999999</v>
      </c>
      <c r="E18" s="5">
        <f t="shared" si="0"/>
        <v>0</v>
      </c>
    </row>
    <row r="19" spans="1:5" x14ac:dyDescent="0.2">
      <c r="A19">
        <f>'[1] dels to be dedeleg'!$B22</f>
        <v>3086</v>
      </c>
      <c r="B19" t="str">
        <f>VLOOKUP(A19,'[1] dels to be dedeleg'!$B$8:$H$68,2,FALSE)</f>
        <v>East Harptree C of E Primary</v>
      </c>
      <c r="C19" s="4">
        <f>VLOOKUP(A19,'[1] dels to be dedeleg'!$B$8:$H$68,7,FALSE)</f>
        <v>3315.68</v>
      </c>
      <c r="D19" s="4">
        <f>VLOOKUP(A19,'[1] dels to be dedeleg'!$B$79:$H$139,7,FALSE)</f>
        <v>3315.68</v>
      </c>
      <c r="E19" s="5">
        <f t="shared" si="0"/>
        <v>0</v>
      </c>
    </row>
    <row r="20" spans="1:5" x14ac:dyDescent="0.2">
      <c r="A20">
        <f>'[1] dels to be dedeleg'!$B23</f>
        <v>3088</v>
      </c>
      <c r="B20" t="str">
        <f>VLOOKUP(A20,'[1] dels to be dedeleg'!$B$8:$H$68,2,FALSE)</f>
        <v xml:space="preserve">Farmborough C of E Primary </v>
      </c>
      <c r="C20" s="4">
        <f>VLOOKUP(A20,'[1] dels to be dedeleg'!$B$8:$H$68,7,FALSE)</f>
        <v>4036.48</v>
      </c>
      <c r="D20" s="4">
        <f>VLOOKUP(A20,'[1] dels to be dedeleg'!$B$79:$H$139,7,FALSE)</f>
        <v>4036.48</v>
      </c>
      <c r="E20" s="5">
        <f t="shared" si="0"/>
        <v>0</v>
      </c>
    </row>
    <row r="21" spans="1:5" x14ac:dyDescent="0.2">
      <c r="A21">
        <f>'[1] dels to be dedeleg'!$B24</f>
        <v>3089</v>
      </c>
      <c r="B21" t="str">
        <f>VLOOKUP(A21,'[1] dels to be dedeleg'!$B$8:$H$68,2,FALSE)</f>
        <v xml:space="preserve">Farrington Gurney C of E Primary </v>
      </c>
      <c r="C21" s="4">
        <f>VLOOKUP(A21,'[1] dels to be dedeleg'!$B$8:$H$68,7,FALSE)</f>
        <v>3387.7599999999998</v>
      </c>
      <c r="D21" s="4">
        <f>VLOOKUP(A21,'[1] dels to be dedeleg'!$B$79:$H$139,7,FALSE)</f>
        <v>3387.7599999999998</v>
      </c>
      <c r="E21" s="5">
        <f t="shared" si="0"/>
        <v>0</v>
      </c>
    </row>
    <row r="22" spans="1:5" x14ac:dyDescent="0.2">
      <c r="A22">
        <f>'[1] dels to be dedeleg'!$B25</f>
        <v>3092</v>
      </c>
      <c r="B22" t="str">
        <f>VLOOKUP(A22,'[1] dels to be dedeleg'!$B$8:$H$68,2,FALSE)</f>
        <v xml:space="preserve">Freshford C of E Primary </v>
      </c>
      <c r="C22" s="4">
        <f>VLOOKUP(A22,'[1] dels to be dedeleg'!$B$8:$H$68,7,FALSE)</f>
        <v>5189.76</v>
      </c>
      <c r="D22" s="4">
        <f>VLOOKUP(A22,'[1] dels to be dedeleg'!$B$79:$H$139,7,FALSE)</f>
        <v>5189.76</v>
      </c>
      <c r="E22" s="5">
        <f t="shared" si="0"/>
        <v>0</v>
      </c>
    </row>
    <row r="23" spans="1:5" x14ac:dyDescent="0.2">
      <c r="A23">
        <f>'[1] dels to be dedeleg'!$B26</f>
        <v>3093</v>
      </c>
      <c r="B23" t="str">
        <f>VLOOKUP(A23,'[1] dels to be dedeleg'!$B$8:$H$68,2,FALSE)</f>
        <v>High Littleton C of E Primary</v>
      </c>
      <c r="C23" s="4">
        <f>VLOOKUP(A23,'[1] dels to be dedeleg'!$B$8:$H$68,7,FALSE)</f>
        <v>4973.5199999999995</v>
      </c>
      <c r="D23" s="4">
        <f>VLOOKUP(A23,'[1] dels to be dedeleg'!$B$79:$H$139,7,FALSE)</f>
        <v>0</v>
      </c>
      <c r="E23" s="5">
        <f t="shared" si="0"/>
        <v>4973.5199999999995</v>
      </c>
    </row>
    <row r="24" spans="1:5" x14ac:dyDescent="0.2">
      <c r="A24">
        <f>'[1] dels to be dedeleg'!$B27</f>
        <v>2293</v>
      </c>
      <c r="B24" t="str">
        <f>VLOOKUP(A24,'[1] dels to be dedeleg'!$B$8:$H$68,2,FALSE)</f>
        <v>Longvernal Primary</v>
      </c>
      <c r="C24" s="4">
        <f>VLOOKUP(A24,'[1] dels to be dedeleg'!$B$8:$H$68,7,FALSE)</f>
        <v>4360.84</v>
      </c>
      <c r="D24" s="4">
        <f>VLOOKUP(A24,'[1] dels to be dedeleg'!$B$79:$H$139,7,FALSE)</f>
        <v>4360.84</v>
      </c>
      <c r="E24" s="5">
        <f t="shared" si="0"/>
        <v>0</v>
      </c>
    </row>
    <row r="25" spans="1:5" x14ac:dyDescent="0.2">
      <c r="A25">
        <f>'[1] dels to be dedeleg'!$B28</f>
        <v>3096</v>
      </c>
      <c r="B25" t="str">
        <f>VLOOKUP(A25,'[1] dels to be dedeleg'!$B$8:$H$68,2,FALSE)</f>
        <v>Marksbury C of E Primary</v>
      </c>
      <c r="C25" s="4">
        <f>VLOOKUP(A25,'[1] dels to be dedeleg'!$B$8:$H$68,7,FALSE)</f>
        <v>3531.92</v>
      </c>
      <c r="D25" s="4">
        <f>VLOOKUP(A25,'[1] dels to be dedeleg'!$B$79:$H$139,7,FALSE)</f>
        <v>3531.92</v>
      </c>
      <c r="E25" s="5">
        <f t="shared" si="0"/>
        <v>0</v>
      </c>
    </row>
    <row r="26" spans="1:5" x14ac:dyDescent="0.2">
      <c r="A26">
        <f>'[1] dels to be dedeleg'!$B29</f>
        <v>2259</v>
      </c>
      <c r="B26" t="str">
        <f>VLOOKUP(A26,'[1] dels to be dedeleg'!$B$8:$H$68,2,FALSE)</f>
        <v xml:space="preserve">Midsomer Norton Primary </v>
      </c>
      <c r="C26" s="4">
        <f>VLOOKUP(A26,'[1] dels to be dedeleg'!$B$8:$H$68,7,FALSE)</f>
        <v>10956.16</v>
      </c>
      <c r="D26" s="4">
        <f>VLOOKUP(A26,'[1] dels to be dedeleg'!$B$79:$H$139,7,FALSE)</f>
        <v>10956.16</v>
      </c>
      <c r="E26" s="5">
        <f t="shared" si="0"/>
        <v>0</v>
      </c>
    </row>
    <row r="27" spans="1:5" x14ac:dyDescent="0.2">
      <c r="A27">
        <f>'[1] dels to be dedeleg'!$B30</f>
        <v>2154</v>
      </c>
      <c r="B27" t="str">
        <f>VLOOKUP(A27,'[1] dels to be dedeleg'!$B$8:$H$68,2,FALSE)</f>
        <v xml:space="preserve">Moorlands Infant </v>
      </c>
      <c r="C27" s="4">
        <f>VLOOKUP(A27,'[1] dels to be dedeleg'!$B$8:$H$68,7,FALSE)</f>
        <v>6126.8</v>
      </c>
      <c r="D27" s="4">
        <f>VLOOKUP(A27,'[1] dels to be dedeleg'!$B$79:$H$139,7,FALSE)</f>
        <v>6126.8</v>
      </c>
      <c r="E27" s="5">
        <f t="shared" si="0"/>
        <v>0</v>
      </c>
    </row>
    <row r="28" spans="1:5" x14ac:dyDescent="0.2">
      <c r="A28">
        <f>'[1] dels to be dedeleg'!$B31</f>
        <v>2153</v>
      </c>
      <c r="B28" t="str">
        <f>VLOOKUP(A28,'[1] dels to be dedeleg'!$B$8:$H$68,2,FALSE)</f>
        <v xml:space="preserve">Moorlands Junior </v>
      </c>
      <c r="C28" s="4">
        <f>VLOOKUP(A28,'[1] dels to be dedeleg'!$B$8:$H$68,7,FALSE)</f>
        <v>7892.76</v>
      </c>
      <c r="D28" s="4">
        <f>VLOOKUP(A28,'[1] dels to be dedeleg'!$B$79:$H$139,7,FALSE)</f>
        <v>7892.76</v>
      </c>
      <c r="E28" s="5">
        <f t="shared" si="0"/>
        <v>0</v>
      </c>
    </row>
    <row r="29" spans="1:5" x14ac:dyDescent="0.2">
      <c r="A29">
        <f>'[1] dels to be dedeleg'!$B32</f>
        <v>3449</v>
      </c>
      <c r="B29" t="str">
        <f>VLOOKUP(A29,'[1] dels to be dedeleg'!$B$8:$H$68,2,FALSE)</f>
        <v xml:space="preserve">Newbridge Primary </v>
      </c>
      <c r="C29" s="4">
        <f>VLOOKUP(A29,'[1] dels to be dedeleg'!$B$8:$H$68,7,FALSE)</f>
        <v>16001.76</v>
      </c>
      <c r="D29" s="4">
        <f>VLOOKUP(A29,'[1] dels to be dedeleg'!$B$79:$H$139,7,FALSE)</f>
        <v>16001.76</v>
      </c>
      <c r="E29" s="5">
        <f t="shared" si="0"/>
        <v>0</v>
      </c>
    </row>
    <row r="30" spans="1:5" x14ac:dyDescent="0.2">
      <c r="A30">
        <f>'[1] dels to be dedeleg'!$B33</f>
        <v>2150</v>
      </c>
      <c r="B30" t="str">
        <f>VLOOKUP(A30,'[1] dels to be dedeleg'!$B$8:$H$68,2,FALSE)</f>
        <v>Oldfield Park Infant</v>
      </c>
      <c r="C30" s="4">
        <f>VLOOKUP(A30,'[1] dels to be dedeleg'!$B$8:$H$68,7,FALSE)</f>
        <v>6451.16</v>
      </c>
      <c r="D30" s="4">
        <f>VLOOKUP(A30,'[1] dels to be dedeleg'!$B$79:$H$139,7,FALSE)</f>
        <v>6451.16</v>
      </c>
      <c r="E30" s="5">
        <f t="shared" si="0"/>
        <v>0</v>
      </c>
    </row>
    <row r="31" spans="1:5" x14ac:dyDescent="0.2">
      <c r="A31">
        <f>'[1] dels to be dedeleg'!$B34</f>
        <v>2159</v>
      </c>
      <c r="B31" t="str">
        <f>VLOOKUP(A31,'[1] dels to be dedeleg'!$B$8:$H$68,2,FALSE)</f>
        <v xml:space="preserve">Oldfield Park Junior </v>
      </c>
      <c r="C31" s="4">
        <f>VLOOKUP(A31,'[1] dels to be dedeleg'!$B$8:$H$68,7,FALSE)</f>
        <v>9190.1999999999989</v>
      </c>
      <c r="D31" s="4">
        <f>VLOOKUP(A31,'[1] dels to be dedeleg'!$B$79:$H$139,7,FALSE)</f>
        <v>9190.1999999999989</v>
      </c>
      <c r="E31" s="5">
        <f t="shared" si="0"/>
        <v>0</v>
      </c>
    </row>
    <row r="32" spans="1:5" x14ac:dyDescent="0.2">
      <c r="A32">
        <f>'[1] dels to be dedeleg'!$B35</f>
        <v>2243</v>
      </c>
      <c r="B32" t="str">
        <f>VLOOKUP(A32,'[1] dels to be dedeleg'!$B$8:$H$68,2,FALSE)</f>
        <v xml:space="preserve">Paulton Infant </v>
      </c>
      <c r="C32" s="4">
        <f>VLOOKUP(A32,'[1] dels to be dedeleg'!$B$8:$H$68,7,FALSE)</f>
        <v>7748.5999999999995</v>
      </c>
      <c r="D32" s="4">
        <f>VLOOKUP(A32,'[1] dels to be dedeleg'!$B$79:$H$139,7,FALSE)</f>
        <v>7748.5999999999995</v>
      </c>
      <c r="E32" s="5">
        <f t="shared" si="0"/>
        <v>0</v>
      </c>
    </row>
    <row r="33" spans="1:5" x14ac:dyDescent="0.2">
      <c r="A33">
        <f>'[1] dels to be dedeleg'!$B36</f>
        <v>2270</v>
      </c>
      <c r="B33" t="str">
        <f>VLOOKUP(A33,'[1] dels to be dedeleg'!$B$8:$H$68,2,FALSE)</f>
        <v xml:space="preserve">Paulton Junior </v>
      </c>
      <c r="C33" s="4">
        <f>VLOOKUP(A33,'[1] dels to be dedeleg'!$B$8:$H$68,7,FALSE)</f>
        <v>8757.7199999999993</v>
      </c>
      <c r="D33" s="4">
        <f>VLOOKUP(A33,'[1] dels to be dedeleg'!$B$79:$H$139,7,FALSE)</f>
        <v>8757.7199999999993</v>
      </c>
      <c r="E33" s="5">
        <f t="shared" si="0"/>
        <v>0</v>
      </c>
    </row>
    <row r="34" spans="1:5" x14ac:dyDescent="0.2">
      <c r="A34">
        <f>'[1] dels to be dedeleg'!$B37</f>
        <v>2244</v>
      </c>
      <c r="B34" t="str">
        <f>VLOOKUP(A34,'[1] dels to be dedeleg'!$B$8:$H$68,2,FALSE)</f>
        <v xml:space="preserve">Peasedown St John Primary </v>
      </c>
      <c r="C34" s="4">
        <f>VLOOKUP(A34,'[1] dels to be dedeleg'!$B$8:$H$68,7,FALSE)</f>
        <v>17587.52</v>
      </c>
      <c r="D34" s="4">
        <f>VLOOKUP(A34,'[1] dels to be dedeleg'!$B$79:$H$139,7,FALSE)</f>
        <v>17587.52</v>
      </c>
      <c r="E34" s="5">
        <f t="shared" si="0"/>
        <v>0</v>
      </c>
    </row>
    <row r="35" spans="1:5" x14ac:dyDescent="0.2">
      <c r="A35">
        <f>'[1] dels to be dedeleg'!$B38</f>
        <v>2246</v>
      </c>
      <c r="B35" t="str">
        <f>VLOOKUP(A35,'[1] dels to be dedeleg'!$B$8:$H$68,2,FALSE)</f>
        <v xml:space="preserve">Pensford Primary </v>
      </c>
      <c r="C35" s="4">
        <f>VLOOKUP(A35,'[1] dels to be dedeleg'!$B$8:$H$68,7,FALSE)</f>
        <v>2775.08</v>
      </c>
      <c r="D35" s="4">
        <f>VLOOKUP(A35,'[1] dels to be dedeleg'!$B$79:$H$139,7,FALSE)</f>
        <v>2775.08</v>
      </c>
      <c r="E35" s="5">
        <f t="shared" si="0"/>
        <v>0</v>
      </c>
    </row>
    <row r="36" spans="1:5" x14ac:dyDescent="0.2">
      <c r="A36">
        <f>'[1] dels to be dedeleg'!$B39</f>
        <v>3102</v>
      </c>
      <c r="B36" t="str">
        <f>VLOOKUP(A36,'[1] dels to be dedeleg'!$B$8:$H$68,2,FALSE)</f>
        <v>Saltford C of E Primary</v>
      </c>
      <c r="C36" s="4">
        <f>VLOOKUP(A36,'[1] dels to be dedeleg'!$B$8:$H$68,7,FALSE)</f>
        <v>14307.88</v>
      </c>
      <c r="D36" s="4">
        <f>VLOOKUP(A36,'[1] dels to be dedeleg'!$B$79:$H$139,7,FALSE)</f>
        <v>14307.88</v>
      </c>
      <c r="E36" s="5">
        <f t="shared" si="0"/>
        <v>0</v>
      </c>
    </row>
    <row r="37" spans="1:5" x14ac:dyDescent="0.2">
      <c r="A37">
        <f>'[1] dels to be dedeleg'!$B40</f>
        <v>3347</v>
      </c>
      <c r="B37" t="str">
        <f>VLOOKUP(A37,'[1] dels to be dedeleg'!$B$8:$H$68,2,FALSE)</f>
        <v>Shoscombe C of E Primary</v>
      </c>
      <c r="C37" s="4">
        <f>VLOOKUP(A37,'[1] dels to be dedeleg'!$B$8:$H$68,7,FALSE)</f>
        <v>3784.2</v>
      </c>
      <c r="D37" s="4">
        <f>VLOOKUP(A37,'[1] dels to be dedeleg'!$B$79:$H$139,7,FALSE)</f>
        <v>3784.2</v>
      </c>
      <c r="E37" s="5">
        <f t="shared" si="0"/>
        <v>0</v>
      </c>
    </row>
    <row r="38" spans="1:5" x14ac:dyDescent="0.2">
      <c r="A38">
        <f>'[1] dels to be dedeleg'!$B41</f>
        <v>2158</v>
      </c>
      <c r="B38" t="str">
        <f>VLOOKUP(A38,'[1] dels to be dedeleg'!$B$8:$H$68,2,FALSE)</f>
        <v>Roundhill Primary</v>
      </c>
      <c r="C38" s="4">
        <f>VLOOKUP(A38,'[1] dels to be dedeleg'!$B$8:$H$68,7,FALSE)</f>
        <v>9442.48</v>
      </c>
      <c r="D38" s="4">
        <f>VLOOKUP(A38,'[1] dels to be dedeleg'!$B$79:$H$139,7,FALSE)</f>
        <v>9442.48</v>
      </c>
      <c r="E38" s="5">
        <f t="shared" si="0"/>
        <v>0</v>
      </c>
    </row>
    <row r="39" spans="1:5" x14ac:dyDescent="0.2">
      <c r="A39">
        <f>'[1] dels to be dedeleg'!$B42</f>
        <v>3421</v>
      </c>
      <c r="B39" t="str">
        <f>VLOOKUP(A39,'[1] dels to be dedeleg'!$B$8:$H$68,2,FALSE)</f>
        <v>St. Andrew's C of E Primary</v>
      </c>
      <c r="C39" s="4">
        <f>VLOOKUP(A39,'[1] dels to be dedeleg'!$B$8:$H$68,7,FALSE)</f>
        <v>6487.2</v>
      </c>
      <c r="D39" s="4">
        <f>VLOOKUP(A39,'[1] dels to be dedeleg'!$B$79:$H$139,7,FALSE)</f>
        <v>6487.2</v>
      </c>
      <c r="E39" s="5">
        <f t="shared" si="0"/>
        <v>0</v>
      </c>
    </row>
    <row r="40" spans="1:5" x14ac:dyDescent="0.2">
      <c r="A40">
        <f>'[1] dels to be dedeleg'!$B43</f>
        <v>3094</v>
      </c>
      <c r="B40" t="str">
        <f>VLOOKUP(A40,'[1] dels to be dedeleg'!$B$8:$H$68,2,FALSE)</f>
        <v xml:space="preserve">St. John's C of E Primary (Keynsham) </v>
      </c>
      <c r="C40" s="4">
        <f>VLOOKUP(A40,'[1] dels to be dedeleg'!$B$8:$H$68,7,FALSE)</f>
        <v>8613.56</v>
      </c>
      <c r="D40" s="4">
        <f>VLOOKUP(A40,'[1] dels to be dedeleg'!$B$79:$H$139,7,FALSE)</f>
        <v>0</v>
      </c>
      <c r="E40" s="5">
        <f t="shared" si="0"/>
        <v>8613.56</v>
      </c>
    </row>
    <row r="41" spans="1:5" x14ac:dyDescent="0.2">
      <c r="A41">
        <f>'[1] dels to be dedeleg'!$B44</f>
        <v>3445</v>
      </c>
      <c r="B41" t="str">
        <f>VLOOKUP(A41,'[1] dels to be dedeleg'!$B$8:$H$68,2,FALSE)</f>
        <v>St. John's C of E Primary (Midsomer Norton)</v>
      </c>
      <c r="C41" s="4">
        <f>VLOOKUP(A41,'[1] dels to be dedeleg'!$B$8:$H$68,7,FALSE)</f>
        <v>14776.4</v>
      </c>
      <c r="D41" s="4">
        <f>VLOOKUP(A41,'[1] dels to be dedeleg'!$B$79:$H$139,7,FALSE)</f>
        <v>0</v>
      </c>
      <c r="E41" s="5">
        <f t="shared" si="0"/>
        <v>14776.4</v>
      </c>
    </row>
    <row r="42" spans="1:5" x14ac:dyDescent="0.2">
      <c r="A42">
        <f>'[1] dels to be dedeleg'!$B45</f>
        <v>3424</v>
      </c>
      <c r="B42" t="str">
        <f>VLOOKUP(A42,'[1] dels to be dedeleg'!$B$8:$H$68,2,FALSE)</f>
        <v>St. John's Catholic Primary</v>
      </c>
      <c r="C42" s="4">
        <f>VLOOKUP(A42,'[1] dels to be dedeleg'!$B$8:$H$68,7,FALSE)</f>
        <v>11460.72</v>
      </c>
      <c r="D42" s="4">
        <f>VLOOKUP(A42,'[1] dels to be dedeleg'!$B$79:$H$139,7,FALSE)</f>
        <v>11460.72</v>
      </c>
      <c r="E42" s="5">
        <f t="shared" si="0"/>
        <v>0</v>
      </c>
    </row>
    <row r="43" spans="1:5" x14ac:dyDescent="0.2">
      <c r="A43">
        <f>'[1] dels to be dedeleg'!$B46</f>
        <v>3107</v>
      </c>
      <c r="B43" t="str">
        <f>VLOOKUP(A43,'[1] dels to be dedeleg'!$B$8:$H$68,2,FALSE)</f>
        <v>St. Julian's C of E Primary</v>
      </c>
      <c r="C43" s="4">
        <f>VLOOKUP(A43,'[1] dels to be dedeleg'!$B$8:$H$68,7,FALSE)</f>
        <v>3640.04</v>
      </c>
      <c r="D43" s="4">
        <f>VLOOKUP(A43,'[1] dels to be dedeleg'!$B$79:$H$139,7,FALSE)</f>
        <v>3640.04</v>
      </c>
      <c r="E43" s="5">
        <f t="shared" si="0"/>
        <v>0</v>
      </c>
    </row>
    <row r="44" spans="1:5" x14ac:dyDescent="0.2">
      <c r="A44">
        <f>'[1] dels to be dedeleg'!$B47</f>
        <v>3448</v>
      </c>
      <c r="B44" t="str">
        <f>VLOOKUP(A44,'[1] dels to be dedeleg'!$B$8:$H$68,2,FALSE)</f>
        <v>St. Keyna Primary</v>
      </c>
      <c r="C44" s="4">
        <f>VLOOKUP(A44,'[1] dels to be dedeleg'!$B$8:$H$68,7,FALSE)</f>
        <v>7460.28</v>
      </c>
      <c r="D44" s="4">
        <f>VLOOKUP(A44,'[1] dels to be dedeleg'!$B$79:$H$139,7,FALSE)</f>
        <v>7460.28</v>
      </c>
      <c r="E44" s="5">
        <f t="shared" si="0"/>
        <v>0</v>
      </c>
    </row>
    <row r="45" spans="1:5" x14ac:dyDescent="0.2">
      <c r="A45">
        <f>'[1] dels to be dedeleg'!$B48</f>
        <v>2000</v>
      </c>
      <c r="B45" t="str">
        <f>VLOOKUP(A45,'[1] dels to be dedeleg'!$B$8:$H$68,2,FALSE)</f>
        <v>St. Martin's Garden Primary</v>
      </c>
      <c r="C45" s="4">
        <f>VLOOKUP(A45,'[1] dels to be dedeleg'!$B$8:$H$68,7,FALSE)</f>
        <v>7748.5999999999995</v>
      </c>
      <c r="D45" s="4">
        <f>VLOOKUP(A45,'[1] dels to be dedeleg'!$B$79:$H$139,7,FALSE)</f>
        <v>7748.5999999999995</v>
      </c>
      <c r="E45" s="5">
        <f t="shared" si="0"/>
        <v>0</v>
      </c>
    </row>
    <row r="46" spans="1:5" x14ac:dyDescent="0.2">
      <c r="A46">
        <f>'[1] dels to be dedeleg'!$B49</f>
        <v>3105</v>
      </c>
      <c r="B46" t="str">
        <f>VLOOKUP(A46,'[1] dels to be dedeleg'!$B$8:$H$68,2,FALSE)</f>
        <v xml:space="preserve">St. Mary's C of E Primary (Timsbury) </v>
      </c>
      <c r="C46" s="4">
        <f>VLOOKUP(A46,'[1] dels to be dedeleg'!$B$8:$H$68,7,FALSE)</f>
        <v>6234.92</v>
      </c>
      <c r="D46" s="4">
        <f>VLOOKUP(A46,'[1] dels to be dedeleg'!$B$79:$H$139,7,FALSE)</f>
        <v>6234.92</v>
      </c>
      <c r="E46" s="5">
        <f t="shared" si="0"/>
        <v>0</v>
      </c>
    </row>
    <row r="47" spans="1:5" x14ac:dyDescent="0.2">
      <c r="A47">
        <f>'[1] dels to be dedeleg'!$B50</f>
        <v>3109</v>
      </c>
      <c r="B47" t="str">
        <f>VLOOKUP(A47,'[1] dels to be dedeleg'!$B$8:$H$68,2,FALSE)</f>
        <v>St. Mary's C of E Primary (Writhlington)</v>
      </c>
      <c r="C47" s="4">
        <f>VLOOKUP(A47,'[1] dels to be dedeleg'!$B$8:$H$68,7,FALSE)</f>
        <v>4036.48</v>
      </c>
      <c r="D47" s="4">
        <f>VLOOKUP(A47,'[1] dels to be dedeleg'!$B$79:$H$139,7,FALSE)</f>
        <v>4036.48</v>
      </c>
      <c r="E47" s="5">
        <f t="shared" si="0"/>
        <v>0</v>
      </c>
    </row>
    <row r="48" spans="1:5" x14ac:dyDescent="0.2">
      <c r="A48">
        <f>'[1] dels to be dedeleg'!$B51</f>
        <v>3425</v>
      </c>
      <c r="B48" t="str">
        <f>VLOOKUP(A48,'[1] dels to be dedeleg'!$B$8:$H$68,2,FALSE)</f>
        <v xml:space="preserve">St. Mary's Catholic Primary </v>
      </c>
      <c r="C48" s="4">
        <f>VLOOKUP(A48,'[1] dels to be dedeleg'!$B$8:$H$68,7,FALSE)</f>
        <v>7208</v>
      </c>
      <c r="D48" s="4">
        <f>VLOOKUP(A48,'[1] dels to be dedeleg'!$B$79:$H$139,7,FALSE)</f>
        <v>7208</v>
      </c>
      <c r="E48" s="5">
        <f t="shared" si="0"/>
        <v>0</v>
      </c>
    </row>
    <row r="49" spans="1:5" x14ac:dyDescent="0.2">
      <c r="A49">
        <f>'[1] dels to be dedeleg'!$B52</f>
        <v>3035</v>
      </c>
      <c r="B49" t="str">
        <f>VLOOKUP(A49,'[1] dels to be dedeleg'!$B$8:$H$68,2,FALSE)</f>
        <v xml:space="preserve">St. Michael's C of E Junior </v>
      </c>
      <c r="C49" s="4">
        <f>VLOOKUP(A49,'[1] dels to be dedeleg'!$B$8:$H$68,7,FALSE)</f>
        <v>5514.12</v>
      </c>
      <c r="D49" s="4">
        <f>VLOOKUP(A49,'[1] dels to be dedeleg'!$B$79:$H$139,7,FALSE)</f>
        <v>5514.12</v>
      </c>
      <c r="E49" s="5">
        <f t="shared" si="0"/>
        <v>0</v>
      </c>
    </row>
    <row r="50" spans="1:5" x14ac:dyDescent="0.2">
      <c r="A50">
        <f>'[1] dels to be dedeleg'!$B53</f>
        <v>3446</v>
      </c>
      <c r="B50" t="str">
        <f>VLOOKUP(A50,'[1] dels to be dedeleg'!$B$8:$H$68,2,FALSE)</f>
        <v xml:space="preserve">St. Nicholas' C of E Primary </v>
      </c>
      <c r="C50" s="4">
        <f>VLOOKUP(A50,'[1] dels to be dedeleg'!$B$8:$H$68,7,FALSE)</f>
        <v>8253.16</v>
      </c>
      <c r="D50" s="4">
        <f>VLOOKUP(A50,'[1] dels to be dedeleg'!$B$79:$H$139,7,FALSE)</f>
        <v>8253.16</v>
      </c>
      <c r="E50" s="5">
        <f t="shared" si="0"/>
        <v>0</v>
      </c>
    </row>
    <row r="51" spans="1:5" x14ac:dyDescent="0.2">
      <c r="A51">
        <f>'[1] dels to be dedeleg'!$B54</f>
        <v>3032</v>
      </c>
      <c r="B51" t="str">
        <f>VLOOKUP(A51,'[1] dels to be dedeleg'!$B$8:$H$68,2,FALSE)</f>
        <v xml:space="preserve">St. Philip's C of E Primary </v>
      </c>
      <c r="C51" s="4">
        <f>VLOOKUP(A51,'[1] dels to be dedeleg'!$B$8:$H$68,7,FALSE)</f>
        <v>10055.16</v>
      </c>
      <c r="D51" s="4">
        <f>VLOOKUP(A51,'[1] dels to be dedeleg'!$B$79:$H$139,7,FALSE)</f>
        <v>10055.16</v>
      </c>
      <c r="E51" s="5">
        <f t="shared" si="0"/>
        <v>0</v>
      </c>
    </row>
    <row r="52" spans="1:5" x14ac:dyDescent="0.2">
      <c r="A52">
        <f>'[1] dels to be dedeleg'!$B55</f>
        <v>3034</v>
      </c>
      <c r="B52" t="str">
        <f>VLOOKUP(A52,'[1] dels to be dedeleg'!$B$8:$H$68,2,FALSE)</f>
        <v>St. Saviour's C of E Infant</v>
      </c>
      <c r="C52" s="4">
        <f>VLOOKUP(A52,'[1] dels to be dedeleg'!$B$8:$H$68,7,FALSE)</f>
        <v>6847.5999999999995</v>
      </c>
      <c r="D52" s="4">
        <f>VLOOKUP(A52,'[1] dels to be dedeleg'!$B$79:$H$139,7,FALSE)</f>
        <v>6847.5999999999995</v>
      </c>
      <c r="E52" s="5">
        <f t="shared" si="0"/>
        <v>0</v>
      </c>
    </row>
    <row r="53" spans="1:5" x14ac:dyDescent="0.2">
      <c r="A53">
        <f>'[1] dels to be dedeleg'!$B56</f>
        <v>3033</v>
      </c>
      <c r="B53" t="str">
        <f>VLOOKUP(A53,'[1] dels to be dedeleg'!$B$8:$H$68,2,FALSE)</f>
        <v xml:space="preserve">St. Saviours C of E Junior </v>
      </c>
      <c r="C53" s="4">
        <f>VLOOKUP(A53,'[1] dels to be dedeleg'!$B$8:$H$68,7,FALSE)</f>
        <v>8433.36</v>
      </c>
      <c r="D53" s="4">
        <f>VLOOKUP(A53,'[1] dels to be dedeleg'!$B$79:$H$139,7,FALSE)</f>
        <v>8433.36</v>
      </c>
      <c r="E53" s="5">
        <f t="shared" si="0"/>
        <v>0</v>
      </c>
    </row>
    <row r="54" spans="1:5" x14ac:dyDescent="0.2">
      <c r="A54">
        <f>'[1] dels to be dedeleg'!$B57</f>
        <v>3422</v>
      </c>
      <c r="B54" t="str">
        <f>VLOOKUP(A54,'[1] dels to be dedeleg'!$B$8:$H$68,2,FALSE)</f>
        <v>St. Stephen's C of E Primary</v>
      </c>
      <c r="C54" s="4">
        <f>VLOOKUP(A54,'[1] dels to be dedeleg'!$B$8:$H$68,7,FALSE)</f>
        <v>14884.52</v>
      </c>
      <c r="D54" s="4">
        <f>VLOOKUP(A54,'[1] dels to be dedeleg'!$B$79:$H$139,7,FALSE)</f>
        <v>14884.52</v>
      </c>
      <c r="E54" s="5">
        <f t="shared" si="0"/>
        <v>0</v>
      </c>
    </row>
    <row r="55" spans="1:5" x14ac:dyDescent="0.2">
      <c r="A55">
        <f>'[1] dels to be dedeleg'!$B58</f>
        <v>2248</v>
      </c>
      <c r="B55" t="str">
        <f>VLOOKUP(A55,'[1] dels to be dedeleg'!$B$8:$H$68,2,FALSE)</f>
        <v>Stanton Drew Primary</v>
      </c>
      <c r="C55" s="4">
        <f>VLOOKUP(A55,'[1] dels to be dedeleg'!$B$8:$H$68,7,FALSE)</f>
        <v>2054.2799999999997</v>
      </c>
      <c r="D55" s="4">
        <f>VLOOKUP(A55,'[1] dels to be dedeleg'!$B$79:$H$139,7,FALSE)</f>
        <v>2054.2799999999997</v>
      </c>
      <c r="E55" s="5">
        <f t="shared" si="0"/>
        <v>0</v>
      </c>
    </row>
    <row r="56" spans="1:5" x14ac:dyDescent="0.2">
      <c r="A56">
        <f>'[1] dels to be dedeleg'!$B59</f>
        <v>3103</v>
      </c>
      <c r="B56" t="str">
        <f>VLOOKUP(A56,'[1] dels to be dedeleg'!$B$8:$H$68,2,FALSE)</f>
        <v>Swainswick C of E Primary</v>
      </c>
      <c r="C56" s="4">
        <f>VLOOKUP(A56,'[1] dels to be dedeleg'!$B$8:$H$68,7,FALSE)</f>
        <v>2703</v>
      </c>
      <c r="D56" s="4">
        <f>VLOOKUP(A56,'[1] dels to be dedeleg'!$B$79:$H$139,7,FALSE)</f>
        <v>2703</v>
      </c>
      <c r="E56" s="5">
        <f t="shared" si="0"/>
        <v>0</v>
      </c>
    </row>
    <row r="57" spans="1:5" x14ac:dyDescent="0.2">
      <c r="A57">
        <f>'[1] dels to be dedeleg'!$B60</f>
        <v>2160</v>
      </c>
      <c r="B57" t="str">
        <f>VLOOKUP(A57,'[1] dels to be dedeleg'!$B$8:$H$68,2,FALSE)</f>
        <v xml:space="preserve">Twerton Infant </v>
      </c>
      <c r="C57" s="4">
        <f>VLOOKUP(A57,'[1] dels to be dedeleg'!$B$8:$H$68,7,FALSE)</f>
        <v>4973.5199999999995</v>
      </c>
      <c r="D57" s="4">
        <f>VLOOKUP(A57,'[1] dels to be dedeleg'!$B$79:$H$139,7,FALSE)</f>
        <v>4973.5199999999995</v>
      </c>
      <c r="E57" s="5">
        <f t="shared" si="0"/>
        <v>0</v>
      </c>
    </row>
    <row r="58" spans="1:5" x14ac:dyDescent="0.2">
      <c r="A58">
        <f>'[1] dels to be dedeleg'!$B61</f>
        <v>3106</v>
      </c>
      <c r="B58" t="str">
        <f>VLOOKUP(A58,'[1] dels to be dedeleg'!$B$8:$H$68,2,FALSE)</f>
        <v xml:space="preserve">Ubley C of E Primary </v>
      </c>
      <c r="C58" s="4">
        <f>VLOOKUP(A58,'[1] dels to be dedeleg'!$B$8:$H$68,7,FALSE)</f>
        <v>2666.96</v>
      </c>
      <c r="D58" s="4">
        <f>VLOOKUP(A58,'[1] dels to be dedeleg'!$B$79:$H$139,7,FALSE)</f>
        <v>2666.96</v>
      </c>
      <c r="E58" s="5">
        <f t="shared" si="0"/>
        <v>0</v>
      </c>
    </row>
    <row r="59" spans="1:5" x14ac:dyDescent="0.2">
      <c r="A59">
        <f>'[1] dels to be dedeleg'!$B62</f>
        <v>2249</v>
      </c>
      <c r="B59" t="str">
        <f>VLOOKUP(A59,'[1] dels to be dedeleg'!$B$8:$H$68,2,FALSE)</f>
        <v xml:space="preserve">Welton Primary </v>
      </c>
      <c r="C59" s="4">
        <f>VLOOKUP(A59,'[1] dels to be dedeleg'!$B$8:$H$68,7,FALSE)</f>
        <v>6559.28</v>
      </c>
      <c r="D59" s="4">
        <f>VLOOKUP(A59,'[1] dels to be dedeleg'!$B$79:$H$139,7,FALSE)</f>
        <v>6559.28</v>
      </c>
      <c r="E59" s="5">
        <f t="shared" si="0"/>
        <v>0</v>
      </c>
    </row>
    <row r="60" spans="1:5" x14ac:dyDescent="0.2">
      <c r="A60">
        <f>'[1] dels to be dedeleg'!$B63</f>
        <v>2250</v>
      </c>
      <c r="B60" t="str">
        <f>VLOOKUP(A60,'[1] dels to be dedeleg'!$B$8:$H$68,2,FALSE)</f>
        <v xml:space="preserve">Westfield Primary </v>
      </c>
      <c r="C60" s="4">
        <f>VLOOKUP(A60,'[1] dels to be dedeleg'!$B$8:$H$68,7,FALSE)</f>
        <v>12866.279999999999</v>
      </c>
      <c r="D60" s="4">
        <f>VLOOKUP(A60,'[1] dels to be dedeleg'!$B$79:$H$139,7,FALSE)</f>
        <v>12866.279999999999</v>
      </c>
      <c r="E60" s="5">
        <f t="shared" si="0"/>
        <v>0</v>
      </c>
    </row>
    <row r="61" spans="1:5" x14ac:dyDescent="0.2">
      <c r="A61">
        <f>'[1] dels to be dedeleg'!$B64</f>
        <v>3125</v>
      </c>
      <c r="B61" t="str">
        <f>VLOOKUP(A61,'[1] dels to be dedeleg'!$B$8:$H$68,2,FALSE)</f>
        <v xml:space="preserve">Weston All Saints C of E Primary </v>
      </c>
      <c r="C61" s="4">
        <f>VLOOKUP(A61,'[1] dels to be dedeleg'!$B$8:$H$68,7,FALSE)</f>
        <v>20110.32</v>
      </c>
      <c r="D61" s="4">
        <f>VLOOKUP(A61,'[1] dels to be dedeleg'!$B$79:$H$139,7,FALSE)</f>
        <v>20110.32</v>
      </c>
      <c r="E61" s="5">
        <f t="shared" si="0"/>
        <v>0</v>
      </c>
    </row>
    <row r="62" spans="1:5" x14ac:dyDescent="0.2">
      <c r="A62">
        <f>'[1] dels to be dedeleg'!$B65</f>
        <v>2251</v>
      </c>
      <c r="B62" t="str">
        <f>VLOOKUP(A62,'[1] dels to be dedeleg'!$B$8:$H$68,2,FALSE)</f>
        <v xml:space="preserve">Whitchurch Primary </v>
      </c>
      <c r="C62" s="4">
        <f>VLOOKUP(A62,'[1] dels to be dedeleg'!$B$8:$H$68,7,FALSE)</f>
        <v>7208</v>
      </c>
      <c r="D62" s="4">
        <f>VLOOKUP(A62,'[1] dels to be dedeleg'!$B$79:$H$139,7,FALSE)</f>
        <v>7208</v>
      </c>
      <c r="E62" s="5">
        <f t="shared" si="0"/>
        <v>0</v>
      </c>
    </row>
    <row r="63" spans="1:5" x14ac:dyDescent="0.2">
      <c r="A63">
        <f>'[1] dels to be dedeleg'!$B66</f>
        <v>3423</v>
      </c>
      <c r="B63" t="str">
        <f>VLOOKUP(A63,'[1] dels to be dedeleg'!$B$8:$H$68,2,FALSE)</f>
        <v>Widcombe C of E Junior</v>
      </c>
      <c r="C63" s="4">
        <f>VLOOKUP(A63,'[1] dels to be dedeleg'!$B$8:$H$68,7,FALSE)</f>
        <v>8577.52</v>
      </c>
      <c r="D63" s="4">
        <f>VLOOKUP(A63,'[1] dels to be dedeleg'!$B$79:$H$139,7,FALSE)</f>
        <v>8577.52</v>
      </c>
      <c r="E63" s="5">
        <f t="shared" si="0"/>
        <v>0</v>
      </c>
    </row>
    <row r="64" spans="1:5" x14ac:dyDescent="0.2">
      <c r="A64">
        <f>'[1] dels to be dedeleg'!$B67</f>
        <v>2162</v>
      </c>
      <c r="B64" t="str">
        <f>VLOOKUP(A64,'[1] dels to be dedeleg'!$B$8:$H$68,2,FALSE)</f>
        <v xml:space="preserve">Widcombe Infant </v>
      </c>
      <c r="C64" s="4">
        <f>VLOOKUP(A64,'[1] dels to be dedeleg'!$B$8:$H$68,7,FALSE)</f>
        <v>6451.16</v>
      </c>
      <c r="D64" s="4">
        <f>VLOOKUP(A64,'[1] dels to be dedeleg'!$B$79:$H$139,7,FALSE)</f>
        <v>6451.16</v>
      </c>
      <c r="E64" s="5">
        <f t="shared" si="0"/>
        <v>0</v>
      </c>
    </row>
    <row r="65" spans="1:5" x14ac:dyDescent="0.2">
      <c r="A65">
        <f>'[1] dels to be dedeleg'!$B68</f>
        <v>3447</v>
      </c>
      <c r="B65" t="str">
        <f>VLOOKUP(A65,'[1] dels to be dedeleg'!$B$8:$H$68,2,FALSE)</f>
        <v>Academy of Trinity</v>
      </c>
      <c r="C65" s="4">
        <f>VLOOKUP(A65,'[1] dels to be dedeleg'!$B$8:$H$68,7,FALSE)</f>
        <v>7388.2</v>
      </c>
      <c r="D65" s="4">
        <f>VLOOKUP(A65,'[1] dels to be dedeleg'!$B$79:$H$139,7,FALSE)</f>
        <v>0</v>
      </c>
      <c r="E65" s="5">
        <f t="shared" si="0"/>
        <v>7388.2</v>
      </c>
    </row>
    <row r="66" spans="1:5" x14ac:dyDescent="0.2">
      <c r="C66" s="4"/>
      <c r="D66" s="4"/>
      <c r="E66" s="6"/>
    </row>
    <row r="67" spans="1:5" x14ac:dyDescent="0.2">
      <c r="C67" s="4">
        <f>SUM(C5:C66)</f>
        <v>458176.51999999996</v>
      </c>
      <c r="D67" s="4">
        <f t="shared" ref="D67:E67" si="1">SUM(D5:D66)</f>
        <v>410711.83999999997</v>
      </c>
      <c r="E67" s="4">
        <f t="shared" si="1"/>
        <v>47464.68</v>
      </c>
    </row>
    <row r="70" spans="1:5" x14ac:dyDescent="0.2">
      <c r="A70">
        <f>'[2]14-15 delegated not de-del'!$B8</f>
        <v>4001</v>
      </c>
      <c r="B70" t="s">
        <v>21</v>
      </c>
      <c r="C70">
        <f>VLOOKUP(A70,'[2]14-15 delegated not de-del'!$B$8:$L$23,11,FALSE)</f>
        <v>15118.5</v>
      </c>
      <c r="D70" s="1">
        <v>0</v>
      </c>
      <c r="E70" s="2">
        <f>C70-D70</f>
        <v>15118.5</v>
      </c>
    </row>
    <row r="71" spans="1:5" x14ac:dyDescent="0.2">
      <c r="A71">
        <f>'[2]14-15 delegated not de-del'!$B9</f>
        <v>4002</v>
      </c>
      <c r="B71" t="s">
        <v>10</v>
      </c>
      <c r="C71">
        <f>VLOOKUP(A71,'[2]14-15 delegated not de-del'!$B$8:$L$23,11,FALSE)</f>
        <v>1550.62</v>
      </c>
      <c r="D71" s="1">
        <v>0</v>
      </c>
      <c r="E71" s="2">
        <f t="shared" ref="E71:E85" si="2">C71-D71</f>
        <v>1550.62</v>
      </c>
    </row>
    <row r="72" spans="1:5" x14ac:dyDescent="0.2">
      <c r="A72">
        <f>'[2]14-15 delegated not de-del'!$B10</f>
        <v>4130</v>
      </c>
      <c r="B72" t="s">
        <v>20</v>
      </c>
      <c r="C72">
        <f>VLOOKUP(A72,'[2]14-15 delegated not de-del'!$B$8:$L$23,11,FALSE)</f>
        <v>33761.129999999997</v>
      </c>
      <c r="D72" s="1">
        <v>0</v>
      </c>
      <c r="E72" s="2">
        <f t="shared" si="2"/>
        <v>33761.129999999997</v>
      </c>
    </row>
    <row r="73" spans="1:5" x14ac:dyDescent="0.2">
      <c r="A73">
        <f>'[2]14-15 delegated not de-del'!$B11</f>
        <v>4000</v>
      </c>
      <c r="B73" t="s">
        <v>11</v>
      </c>
      <c r="C73">
        <f>VLOOKUP(A73,'[2]14-15 delegated not de-del'!$B$8:$L$23,11,FALSE)</f>
        <v>10255.209999999999</v>
      </c>
      <c r="D73" s="1">
        <v>0</v>
      </c>
      <c r="E73" s="2">
        <f t="shared" si="2"/>
        <v>10255.209999999999</v>
      </c>
    </row>
    <row r="74" spans="1:5" x14ac:dyDescent="0.2">
      <c r="A74">
        <f>'[2]14-15 delegated not de-del'!$B12</f>
        <v>4132</v>
      </c>
      <c r="B74" t="s">
        <v>19</v>
      </c>
      <c r="C74">
        <f>VLOOKUP(A74,'[2]14-15 delegated not de-del'!$B$8:$L$23,11,FALSE)</f>
        <v>30377.97</v>
      </c>
      <c r="D74" s="1">
        <v>0</v>
      </c>
      <c r="E74" s="2">
        <f t="shared" si="2"/>
        <v>30377.97</v>
      </c>
    </row>
    <row r="75" spans="1:5" x14ac:dyDescent="0.2">
      <c r="A75">
        <f>'[2]14-15 delegated not de-del'!$B13</f>
        <v>4608</v>
      </c>
      <c r="B75" t="s">
        <v>18</v>
      </c>
      <c r="C75">
        <f>VLOOKUP(A75,'[2]14-15 delegated not de-del'!$B$8:$L$23,11,FALSE)</f>
        <v>28439.7</v>
      </c>
      <c r="D75" s="1">
        <v>0</v>
      </c>
      <c r="E75" s="2">
        <f t="shared" si="2"/>
        <v>28439.7</v>
      </c>
    </row>
    <row r="76" spans="1:5" x14ac:dyDescent="0.2">
      <c r="A76">
        <f>'[2]14-15 delegated not de-del'!$B14</f>
        <v>4607</v>
      </c>
      <c r="B76" t="s">
        <v>17</v>
      </c>
      <c r="C76">
        <f>VLOOKUP(A76,'[2]14-15 delegated not de-del'!$B$8:$L$23,11,FALSE)</f>
        <v>6907.29</v>
      </c>
      <c r="D76" s="1">
        <v>0</v>
      </c>
      <c r="E76" s="2">
        <f t="shared" si="2"/>
        <v>6907.29</v>
      </c>
    </row>
    <row r="77" spans="1:5" x14ac:dyDescent="0.2">
      <c r="A77">
        <f>'[2]14-15 delegated not de-del'!$B15</f>
        <v>5400</v>
      </c>
      <c r="B77" t="s">
        <v>16</v>
      </c>
      <c r="C77">
        <f>VLOOKUP(A77,'[2]14-15 delegated not de-del'!$B$8:$L$23,11,FALSE)</f>
        <v>32140.03</v>
      </c>
      <c r="D77" s="1">
        <v>0</v>
      </c>
      <c r="E77" s="2">
        <f t="shared" si="2"/>
        <v>32140.03</v>
      </c>
    </row>
    <row r="78" spans="1:5" x14ac:dyDescent="0.2">
      <c r="A78">
        <f>'[2]14-15 delegated not de-del'!$B16</f>
        <v>4107</v>
      </c>
      <c r="B78" t="s">
        <v>15</v>
      </c>
      <c r="C78">
        <f>VLOOKUP(A78,'[2]14-15 delegated not de-del'!$B$8:$L$23,11,FALSE)</f>
        <v>31470.45</v>
      </c>
      <c r="D78" s="1">
        <v>0</v>
      </c>
      <c r="E78" s="2">
        <f t="shared" si="2"/>
        <v>31470.45</v>
      </c>
    </row>
    <row r="79" spans="1:5" x14ac:dyDescent="0.2">
      <c r="A79">
        <f>'[2]14-15 delegated not de-del'!$B17</f>
        <v>4128</v>
      </c>
      <c r="B79" t="s">
        <v>14</v>
      </c>
      <c r="C79">
        <f>VLOOKUP(A79,'[2]14-15 delegated not de-del'!$B$8:$L$23,11,FALSE)</f>
        <v>43875.37</v>
      </c>
      <c r="D79" s="1">
        <v>0</v>
      </c>
      <c r="E79" s="2">
        <f t="shared" si="2"/>
        <v>43875.37</v>
      </c>
    </row>
    <row r="80" spans="1:5" x14ac:dyDescent="0.2">
      <c r="A80">
        <f>'[2]14-15 delegated not de-del'!$B18</f>
        <v>5401</v>
      </c>
      <c r="B80" t="s">
        <v>22</v>
      </c>
      <c r="C80">
        <f>VLOOKUP(A80,'[2]14-15 delegated not de-del'!$B$8:$L$23,11,FALSE)</f>
        <v>31188.52</v>
      </c>
      <c r="D80" s="1">
        <v>0</v>
      </c>
      <c r="E80" s="2">
        <f t="shared" si="2"/>
        <v>31188.52</v>
      </c>
    </row>
    <row r="81" spans="1:5" x14ac:dyDescent="0.2">
      <c r="A81">
        <f>'[2]14-15 delegated not de-del'!$B19</f>
        <v>4133</v>
      </c>
      <c r="B81" t="s">
        <v>23</v>
      </c>
      <c r="C81">
        <f>VLOOKUP(A81,'[2]14-15 delegated not de-del'!$B$8:$L$23,11,FALSE)</f>
        <v>15188.98</v>
      </c>
      <c r="D81" s="1">
        <v>0</v>
      </c>
      <c r="E81" s="2">
        <f t="shared" si="2"/>
        <v>15188.98</v>
      </c>
    </row>
    <row r="82" spans="1:5" x14ac:dyDescent="0.2">
      <c r="A82">
        <f>'[2]14-15 delegated not de-del'!$B20</f>
        <v>4004</v>
      </c>
      <c r="B82" t="s">
        <v>12</v>
      </c>
      <c r="C82">
        <f>VLOOKUP(A82,'[2]14-15 delegated not de-del'!$B$8:$L$23,11,FALSE)</f>
        <v>1515.37</v>
      </c>
      <c r="D82" s="1">
        <v>0</v>
      </c>
      <c r="E82" s="2">
        <f t="shared" si="2"/>
        <v>1515.37</v>
      </c>
    </row>
    <row r="83" spans="1:5" x14ac:dyDescent="0.2">
      <c r="A83">
        <f>'[2]14-15 delegated not de-del'!$B21</f>
        <v>4003</v>
      </c>
      <c r="B83" t="s">
        <v>13</v>
      </c>
      <c r="C83">
        <f>VLOOKUP(A83,'[2]14-15 delegated not de-del'!$B$8:$L$23,11,FALSE)</f>
        <v>2220.1999999999998</v>
      </c>
      <c r="D83" s="1">
        <v>0</v>
      </c>
      <c r="E83" s="2">
        <f t="shared" si="2"/>
        <v>2220.1999999999998</v>
      </c>
    </row>
    <row r="84" spans="1:5" x14ac:dyDescent="0.2">
      <c r="A84">
        <f>'[2]14-15 delegated not de-del'!$B22</f>
        <v>4138</v>
      </c>
      <c r="B84" t="s">
        <v>24</v>
      </c>
      <c r="C84">
        <f>VLOOKUP(A84,'[2]14-15 delegated not de-del'!$B$8:$L$23,11,FALSE)</f>
        <v>38307.25</v>
      </c>
      <c r="D84" s="1">
        <v>0</v>
      </c>
      <c r="E84" s="2">
        <f t="shared" si="2"/>
        <v>38307.25</v>
      </c>
    </row>
    <row r="85" spans="1:5" x14ac:dyDescent="0.2">
      <c r="A85">
        <f>'[2]14-15 delegated not de-del'!$B23</f>
        <v>4134</v>
      </c>
      <c r="B85" t="s">
        <v>25</v>
      </c>
      <c r="C85">
        <f>VLOOKUP(A85,'[2]14-15 delegated not de-del'!$B$8:$L$23,11,FALSE)</f>
        <v>41690.410000000003</v>
      </c>
      <c r="D85" s="1">
        <v>0</v>
      </c>
      <c r="E85" s="2">
        <f t="shared" si="2"/>
        <v>41690.410000000003</v>
      </c>
    </row>
    <row r="87" spans="1:5" x14ac:dyDescent="0.2">
      <c r="C87" s="1">
        <f>SUM(C70:C86)</f>
        <v>364007</v>
      </c>
      <c r="D87" s="1">
        <f t="shared" ref="D87:E87" si="3">SUM(D70:D86)</f>
        <v>0</v>
      </c>
      <c r="E87" s="1">
        <f t="shared" si="3"/>
        <v>364007</v>
      </c>
    </row>
    <row r="89" spans="1:5" x14ac:dyDescent="0.2">
      <c r="B89" t="s">
        <v>26</v>
      </c>
      <c r="C89" s="1">
        <f>C87+C67</f>
        <v>822183.52</v>
      </c>
      <c r="D89" s="1">
        <f t="shared" ref="D89:E89" si="4">D87+D67</f>
        <v>410711.83999999997</v>
      </c>
      <c r="E89" s="1">
        <f t="shared" si="4"/>
        <v>411471.68</v>
      </c>
    </row>
  </sheetData>
  <mergeCells count="1">
    <mergeCell ref="E1:E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9"/>
  <sheetViews>
    <sheetView workbookViewId="0">
      <selection activeCell="F13" sqref="F13"/>
    </sheetView>
  </sheetViews>
  <sheetFormatPr defaultRowHeight="12.75" x14ac:dyDescent="0.2"/>
  <cols>
    <col min="6" max="6" width="17.5703125" bestFit="1" customWidth="1"/>
    <col min="8" max="8" width="13.5703125" bestFit="1" customWidth="1"/>
  </cols>
  <sheetData>
    <row r="4" spans="3:10" x14ac:dyDescent="0.2">
      <c r="C4" t="s">
        <v>5</v>
      </c>
      <c r="F4" t="s">
        <v>6</v>
      </c>
      <c r="H4" t="s">
        <v>7</v>
      </c>
      <c r="J4" t="s">
        <v>8</v>
      </c>
    </row>
    <row r="8" spans="3:10" x14ac:dyDescent="0.2">
      <c r="C8" t="s">
        <v>28</v>
      </c>
    </row>
    <row r="10" spans="3:10" x14ac:dyDescent="0.2">
      <c r="C10" t="s">
        <v>29</v>
      </c>
      <c r="F10" s="7">
        <v>275817</v>
      </c>
      <c r="H10">
        <v>23456</v>
      </c>
      <c r="J10" s="8">
        <f>F10+H10</f>
        <v>299273</v>
      </c>
    </row>
    <row r="11" spans="3:10" x14ac:dyDescent="0.2">
      <c r="C11" t="s">
        <v>30</v>
      </c>
      <c r="F11">
        <v>164876</v>
      </c>
      <c r="J11" s="8">
        <f t="shared" ref="J11:J12" si="0">F11+H11</f>
        <v>164876</v>
      </c>
    </row>
    <row r="12" spans="3:10" x14ac:dyDescent="0.2">
      <c r="C12" t="s">
        <v>31</v>
      </c>
      <c r="F12">
        <v>118552</v>
      </c>
      <c r="H12">
        <v>18160</v>
      </c>
      <c r="J12" s="8">
        <f t="shared" si="0"/>
        <v>136712</v>
      </c>
    </row>
    <row r="13" spans="3:10" x14ac:dyDescent="0.2">
      <c r="F13" s="8">
        <f>SUM(F10:F12)</f>
        <v>559245</v>
      </c>
    </row>
    <row r="15" spans="3:10" x14ac:dyDescent="0.2">
      <c r="C15" t="s">
        <v>32</v>
      </c>
    </row>
    <row r="17" spans="3:3" x14ac:dyDescent="0.2">
      <c r="C17" t="s">
        <v>29</v>
      </c>
    </row>
    <row r="18" spans="3:3" x14ac:dyDescent="0.2">
      <c r="C18" t="s">
        <v>30</v>
      </c>
    </row>
    <row r="19" spans="3:3" x14ac:dyDescent="0.2">
      <c r="C19" t="s">
        <v>31</v>
      </c>
    </row>
  </sheetData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workbookViewId="0">
      <selection activeCell="N99" sqref="N99"/>
    </sheetView>
  </sheetViews>
  <sheetFormatPr defaultRowHeight="12.75" x14ac:dyDescent="0.2"/>
  <cols>
    <col min="1" max="1" width="8.7109375" customWidth="1"/>
    <col min="2" max="2" width="21.7109375" customWidth="1"/>
    <col min="3" max="3" width="0" hidden="1" customWidth="1"/>
    <col min="5" max="5" width="18.7109375" customWidth="1"/>
    <col min="6" max="6" width="0" hidden="1" customWidth="1"/>
    <col min="7" max="7" width="12.42578125" customWidth="1"/>
    <col min="8" max="8" width="10.85546875" customWidth="1"/>
    <col min="9" max="9" width="11.140625" bestFit="1" customWidth="1"/>
    <col min="10" max="11" width="0" hidden="1" customWidth="1"/>
    <col min="12" max="12" width="11.140625" bestFit="1" customWidth="1"/>
    <col min="13" max="13" width="9.85546875" hidden="1" customWidth="1"/>
    <col min="14" max="14" width="15.85546875" customWidth="1"/>
  </cols>
  <sheetData>
    <row r="1" spans="1:14" s="20" customFormat="1" ht="18" x14ac:dyDescent="0.25">
      <c r="B1" s="20" t="s">
        <v>132</v>
      </c>
    </row>
    <row r="2" spans="1:14" s="20" customFormat="1" ht="18" x14ac:dyDescent="0.25">
      <c r="B2" s="20" t="s">
        <v>131</v>
      </c>
    </row>
    <row r="3" spans="1:14" ht="13.5" thickBot="1" x14ac:dyDescent="0.25"/>
    <row r="4" spans="1:14" s="14" customFormat="1" ht="125.45" customHeight="1" thickBot="1" x14ac:dyDescent="0.25">
      <c r="A4" s="17" t="s">
        <v>33</v>
      </c>
      <c r="B4" s="18" t="s">
        <v>1</v>
      </c>
      <c r="C4" s="9"/>
      <c r="D4" s="10" t="s">
        <v>34</v>
      </c>
      <c r="E4" s="11" t="s">
        <v>35</v>
      </c>
      <c r="F4" s="11"/>
      <c r="G4" s="11" t="s">
        <v>36</v>
      </c>
      <c r="H4" s="19" t="s">
        <v>37</v>
      </c>
      <c r="I4" s="19" t="s">
        <v>38</v>
      </c>
      <c r="J4" s="19" t="s">
        <v>39</v>
      </c>
      <c r="K4" s="19" t="s">
        <v>40</v>
      </c>
      <c r="L4" s="19" t="s">
        <v>41</v>
      </c>
      <c r="M4" s="19" t="s">
        <v>42</v>
      </c>
      <c r="N4" s="11" t="s">
        <v>43</v>
      </c>
    </row>
    <row r="5" spans="1:14" s="14" customFormat="1" x14ac:dyDescent="0.2">
      <c r="A5" s="38">
        <v>2236</v>
      </c>
      <c r="B5" s="34" t="s">
        <v>44</v>
      </c>
      <c r="C5" s="12" t="s">
        <v>45</v>
      </c>
      <c r="D5" s="31" t="s">
        <v>28</v>
      </c>
      <c r="E5" s="23" t="s">
        <v>29</v>
      </c>
      <c r="F5" s="13" t="s">
        <v>28</v>
      </c>
      <c r="G5" s="27">
        <v>206</v>
      </c>
      <c r="H5" s="49">
        <v>9062</v>
      </c>
      <c r="I5" s="49">
        <v>8660</v>
      </c>
      <c r="J5" s="50">
        <v>402</v>
      </c>
      <c r="K5" s="50"/>
      <c r="L5" s="49"/>
      <c r="M5" s="50">
        <v>8660</v>
      </c>
      <c r="N5" s="49">
        <v>8660</v>
      </c>
    </row>
    <row r="6" spans="1:14" s="14" customFormat="1" x14ac:dyDescent="0.2">
      <c r="A6" s="39">
        <v>3076</v>
      </c>
      <c r="B6" s="35" t="s">
        <v>46</v>
      </c>
      <c r="C6" s="12" t="s">
        <v>47</v>
      </c>
      <c r="D6" s="32" t="s">
        <v>48</v>
      </c>
      <c r="E6" s="24" t="s">
        <v>29</v>
      </c>
      <c r="F6" s="13" t="s">
        <v>28</v>
      </c>
      <c r="G6" s="28">
        <v>214</v>
      </c>
      <c r="H6" s="51">
        <v>9414</v>
      </c>
      <c r="I6" s="51">
        <v>8996</v>
      </c>
      <c r="J6" s="50">
        <v>418</v>
      </c>
      <c r="K6" s="50"/>
      <c r="L6" s="51"/>
      <c r="M6" s="50">
        <v>8996</v>
      </c>
      <c r="N6" s="51">
        <v>8996</v>
      </c>
    </row>
    <row r="7" spans="1:14" s="14" customFormat="1" x14ac:dyDescent="0.2">
      <c r="A7" s="39">
        <v>3077</v>
      </c>
      <c r="B7" s="35" t="s">
        <v>49</v>
      </c>
      <c r="C7" s="12" t="s">
        <v>47</v>
      </c>
      <c r="D7" s="32" t="s">
        <v>28</v>
      </c>
      <c r="E7" s="24" t="s">
        <v>29</v>
      </c>
      <c r="F7" s="13" t="s">
        <v>28</v>
      </c>
      <c r="G7" s="28">
        <v>184</v>
      </c>
      <c r="H7" s="51">
        <v>8094</v>
      </c>
      <c r="I7" s="51">
        <v>7735</v>
      </c>
      <c r="J7" s="50">
        <v>359</v>
      </c>
      <c r="K7" s="50"/>
      <c r="L7" s="51"/>
      <c r="M7" s="50">
        <v>7735</v>
      </c>
      <c r="N7" s="51">
        <v>7735</v>
      </c>
    </row>
    <row r="8" spans="1:14" s="14" customFormat="1" x14ac:dyDescent="0.2">
      <c r="A8" s="39">
        <v>3420</v>
      </c>
      <c r="B8" s="35" t="s">
        <v>50</v>
      </c>
      <c r="C8" s="12" t="s">
        <v>51</v>
      </c>
      <c r="D8" s="32" t="s">
        <v>28</v>
      </c>
      <c r="E8" s="24" t="s">
        <v>29</v>
      </c>
      <c r="F8" s="13" t="s">
        <v>28</v>
      </c>
      <c r="G8" s="28">
        <v>220</v>
      </c>
      <c r="H8" s="51">
        <v>9678</v>
      </c>
      <c r="I8" s="51">
        <v>9248</v>
      </c>
      <c r="J8" s="50">
        <v>430</v>
      </c>
      <c r="K8" s="50"/>
      <c r="L8" s="51"/>
      <c r="M8" s="50">
        <v>9248</v>
      </c>
      <c r="N8" s="51">
        <v>9248</v>
      </c>
    </row>
    <row r="9" spans="1:14" s="14" customFormat="1" x14ac:dyDescent="0.2">
      <c r="A9" s="39">
        <v>3128</v>
      </c>
      <c r="B9" s="35" t="s">
        <v>52</v>
      </c>
      <c r="C9" s="12" t="s">
        <v>47</v>
      </c>
      <c r="D9" s="32" t="s">
        <v>28</v>
      </c>
      <c r="E9" s="24" t="s">
        <v>29</v>
      </c>
      <c r="F9" s="13" t="s">
        <v>28</v>
      </c>
      <c r="G9" s="28">
        <v>403</v>
      </c>
      <c r="H9" s="51">
        <v>17728</v>
      </c>
      <c r="I9" s="51">
        <v>16941</v>
      </c>
      <c r="J9" s="50">
        <v>787</v>
      </c>
      <c r="K9" s="50"/>
      <c r="L9" s="51"/>
      <c r="M9" s="50">
        <v>16941</v>
      </c>
      <c r="N9" s="51">
        <v>16941</v>
      </c>
    </row>
    <row r="10" spans="1:14" s="14" customFormat="1" x14ac:dyDescent="0.2">
      <c r="A10" s="39">
        <v>3092</v>
      </c>
      <c r="B10" s="35" t="s">
        <v>53</v>
      </c>
      <c r="C10" s="12" t="s">
        <v>47</v>
      </c>
      <c r="D10" s="32" t="s">
        <v>28</v>
      </c>
      <c r="E10" s="24" t="s">
        <v>29</v>
      </c>
      <c r="F10" s="13" t="s">
        <v>28</v>
      </c>
      <c r="G10" s="28">
        <v>144</v>
      </c>
      <c r="H10" s="51">
        <v>6335</v>
      </c>
      <c r="I10" s="51">
        <v>6054</v>
      </c>
      <c r="J10" s="50">
        <v>281</v>
      </c>
      <c r="K10" s="50"/>
      <c r="L10" s="51"/>
      <c r="M10" s="50">
        <v>6054</v>
      </c>
      <c r="N10" s="51">
        <v>6054</v>
      </c>
    </row>
    <row r="11" spans="1:14" s="14" customFormat="1" x14ac:dyDescent="0.2">
      <c r="A11" s="39">
        <v>2154</v>
      </c>
      <c r="B11" s="35" t="s">
        <v>54</v>
      </c>
      <c r="C11" s="12" t="s">
        <v>45</v>
      </c>
      <c r="D11" s="32" t="s">
        <v>55</v>
      </c>
      <c r="E11" s="24" t="s">
        <v>29</v>
      </c>
      <c r="F11" s="13" t="s">
        <v>28</v>
      </c>
      <c r="G11" s="28">
        <v>170</v>
      </c>
      <c r="H11" s="51">
        <v>7478</v>
      </c>
      <c r="I11" s="51">
        <v>7146</v>
      </c>
      <c r="J11" s="50">
        <v>332</v>
      </c>
      <c r="K11" s="50"/>
      <c r="L11" s="51"/>
      <c r="M11" s="50">
        <v>7146</v>
      </c>
      <c r="N11" s="51">
        <v>7146</v>
      </c>
    </row>
    <row r="12" spans="1:14" s="14" customFormat="1" x14ac:dyDescent="0.2">
      <c r="A12" s="39">
        <v>2153</v>
      </c>
      <c r="B12" s="35" t="s">
        <v>56</v>
      </c>
      <c r="C12" s="12" t="s">
        <v>45</v>
      </c>
      <c r="D12" s="32" t="s">
        <v>57</v>
      </c>
      <c r="E12" s="24" t="s">
        <v>29</v>
      </c>
      <c r="F12" s="13" t="s">
        <v>28</v>
      </c>
      <c r="G12" s="28">
        <v>219</v>
      </c>
      <c r="H12" s="51">
        <v>9634</v>
      </c>
      <c r="I12" s="51">
        <v>9206</v>
      </c>
      <c r="J12" s="50">
        <v>428</v>
      </c>
      <c r="K12" s="50"/>
      <c r="L12" s="51"/>
      <c r="M12" s="50">
        <v>9206</v>
      </c>
      <c r="N12" s="51">
        <v>9206</v>
      </c>
    </row>
    <row r="13" spans="1:14" s="14" customFormat="1" x14ac:dyDescent="0.2">
      <c r="A13" s="39">
        <v>3449</v>
      </c>
      <c r="B13" s="35" t="s">
        <v>58</v>
      </c>
      <c r="C13" s="12" t="s">
        <v>45</v>
      </c>
      <c r="D13" s="32" t="s">
        <v>28</v>
      </c>
      <c r="E13" s="24" t="s">
        <v>29</v>
      </c>
      <c r="F13" s="13" t="s">
        <v>28</v>
      </c>
      <c r="G13" s="28">
        <v>444</v>
      </c>
      <c r="H13" s="51">
        <v>19532</v>
      </c>
      <c r="I13" s="51">
        <v>18665</v>
      </c>
      <c r="J13" s="50">
        <v>867</v>
      </c>
      <c r="K13" s="50"/>
      <c r="L13" s="51"/>
      <c r="M13" s="50">
        <v>18665</v>
      </c>
      <c r="N13" s="51">
        <v>18665</v>
      </c>
    </row>
    <row r="14" spans="1:14" s="14" customFormat="1" x14ac:dyDescent="0.2">
      <c r="A14" s="39">
        <v>2150</v>
      </c>
      <c r="B14" s="35" t="s">
        <v>59</v>
      </c>
      <c r="C14" s="12" t="s">
        <v>45</v>
      </c>
      <c r="D14" s="32" t="s">
        <v>55</v>
      </c>
      <c r="E14" s="24" t="s">
        <v>29</v>
      </c>
      <c r="F14" s="13" t="s">
        <v>28</v>
      </c>
      <c r="G14" s="28">
        <v>179</v>
      </c>
      <c r="H14" s="51">
        <v>7874</v>
      </c>
      <c r="I14" s="51">
        <v>7524</v>
      </c>
      <c r="J14" s="50">
        <v>350</v>
      </c>
      <c r="K14" s="50"/>
      <c r="L14" s="51"/>
      <c r="M14" s="50">
        <v>7524</v>
      </c>
      <c r="N14" s="51">
        <v>7524</v>
      </c>
    </row>
    <row r="15" spans="1:14" s="14" customFormat="1" x14ac:dyDescent="0.2">
      <c r="A15" s="39">
        <v>2159</v>
      </c>
      <c r="B15" s="35" t="s">
        <v>60</v>
      </c>
      <c r="C15" s="12" t="s">
        <v>45</v>
      </c>
      <c r="D15" s="32" t="s">
        <v>57</v>
      </c>
      <c r="E15" s="24" t="s">
        <v>29</v>
      </c>
      <c r="F15" s="13" t="s">
        <v>28</v>
      </c>
      <c r="G15" s="28">
        <v>255</v>
      </c>
      <c r="H15" s="51">
        <v>11217</v>
      </c>
      <c r="I15" s="51">
        <v>10719</v>
      </c>
      <c r="J15" s="50">
        <v>498</v>
      </c>
      <c r="K15" s="50"/>
      <c r="L15" s="51"/>
      <c r="M15" s="50">
        <v>10719</v>
      </c>
      <c r="N15" s="51">
        <v>10719</v>
      </c>
    </row>
    <row r="16" spans="1:14" s="14" customFormat="1" x14ac:dyDescent="0.2">
      <c r="A16" s="39">
        <v>2158</v>
      </c>
      <c r="B16" s="35" t="s">
        <v>61</v>
      </c>
      <c r="C16" s="12" t="s">
        <v>45</v>
      </c>
      <c r="D16" s="32" t="s">
        <v>28</v>
      </c>
      <c r="E16" s="24" t="s">
        <v>29</v>
      </c>
      <c r="F16" s="13" t="s">
        <v>28</v>
      </c>
      <c r="G16" s="28">
        <v>262</v>
      </c>
      <c r="H16" s="51">
        <v>11525</v>
      </c>
      <c r="I16" s="51">
        <v>11013</v>
      </c>
      <c r="J16" s="50">
        <v>512</v>
      </c>
      <c r="K16" s="50"/>
      <c r="L16" s="51"/>
      <c r="M16" s="50">
        <v>11013</v>
      </c>
      <c r="N16" s="51">
        <v>11013</v>
      </c>
    </row>
    <row r="17" spans="1:14" s="14" customFormat="1" x14ac:dyDescent="0.2">
      <c r="A17" s="39">
        <v>3421</v>
      </c>
      <c r="B17" s="35" t="s">
        <v>62</v>
      </c>
      <c r="C17" s="12" t="s">
        <v>51</v>
      </c>
      <c r="D17" s="32" t="s">
        <v>28</v>
      </c>
      <c r="E17" s="24" t="s">
        <v>29</v>
      </c>
      <c r="F17" s="13" t="s">
        <v>28</v>
      </c>
      <c r="G17" s="28">
        <v>180</v>
      </c>
      <c r="H17" s="51">
        <v>7918</v>
      </c>
      <c r="I17" s="51">
        <v>7566</v>
      </c>
      <c r="J17" s="50">
        <v>352</v>
      </c>
      <c r="K17" s="50"/>
      <c r="L17" s="51"/>
      <c r="M17" s="50">
        <v>7566</v>
      </c>
      <c r="N17" s="51">
        <v>7566</v>
      </c>
    </row>
    <row r="18" spans="1:14" s="14" customFormat="1" x14ac:dyDescent="0.2">
      <c r="A18" s="39">
        <v>3424</v>
      </c>
      <c r="B18" s="35" t="s">
        <v>63</v>
      </c>
      <c r="C18" s="12" t="s">
        <v>51</v>
      </c>
      <c r="D18" s="32" t="s">
        <v>28</v>
      </c>
      <c r="E18" s="24" t="s">
        <v>29</v>
      </c>
      <c r="F18" s="13" t="s">
        <v>28</v>
      </c>
      <c r="G18" s="28">
        <v>318</v>
      </c>
      <c r="H18" s="51">
        <v>13989</v>
      </c>
      <c r="I18" s="51">
        <v>13368</v>
      </c>
      <c r="J18" s="50">
        <v>621</v>
      </c>
      <c r="K18" s="50"/>
      <c r="L18" s="51"/>
      <c r="M18" s="50">
        <v>13368</v>
      </c>
      <c r="N18" s="51">
        <v>13368</v>
      </c>
    </row>
    <row r="19" spans="1:14" s="14" customFormat="1" x14ac:dyDescent="0.2">
      <c r="A19" s="39">
        <v>2000</v>
      </c>
      <c r="B19" s="35" t="s">
        <v>64</v>
      </c>
      <c r="C19" s="12" t="s">
        <v>45</v>
      </c>
      <c r="D19" s="32" t="s">
        <v>28</v>
      </c>
      <c r="E19" s="24" t="s">
        <v>29</v>
      </c>
      <c r="F19" s="13" t="s">
        <v>28</v>
      </c>
      <c r="G19" s="28">
        <v>215</v>
      </c>
      <c r="H19" s="51">
        <v>9458</v>
      </c>
      <c r="I19" s="51">
        <v>9038</v>
      </c>
      <c r="J19" s="50">
        <v>420</v>
      </c>
      <c r="K19" s="50"/>
      <c r="L19" s="51"/>
      <c r="M19" s="50">
        <v>9038</v>
      </c>
      <c r="N19" s="51">
        <v>9038</v>
      </c>
    </row>
    <row r="20" spans="1:14" s="14" customFormat="1" x14ac:dyDescent="0.2">
      <c r="A20" s="39">
        <v>3425</v>
      </c>
      <c r="B20" s="35" t="s">
        <v>65</v>
      </c>
      <c r="C20" s="12" t="s">
        <v>51</v>
      </c>
      <c r="D20" s="32" t="s">
        <v>28</v>
      </c>
      <c r="E20" s="24" t="s">
        <v>29</v>
      </c>
      <c r="F20" s="13" t="s">
        <v>28</v>
      </c>
      <c r="G20" s="28">
        <v>200</v>
      </c>
      <c r="H20" s="51">
        <v>8798</v>
      </c>
      <c r="I20" s="51">
        <v>8407</v>
      </c>
      <c r="J20" s="50">
        <v>391</v>
      </c>
      <c r="K20" s="50"/>
      <c r="L20" s="51"/>
      <c r="M20" s="50">
        <v>8407</v>
      </c>
      <c r="N20" s="51">
        <v>8407</v>
      </c>
    </row>
    <row r="21" spans="1:14" s="14" customFormat="1" x14ac:dyDescent="0.2">
      <c r="A21" s="39">
        <v>3035</v>
      </c>
      <c r="B21" s="35" t="s">
        <v>66</v>
      </c>
      <c r="C21" s="12" t="s">
        <v>47</v>
      </c>
      <c r="D21" s="32" t="s">
        <v>57</v>
      </c>
      <c r="E21" s="24" t="s">
        <v>29</v>
      </c>
      <c r="F21" s="13" t="s">
        <v>28</v>
      </c>
      <c r="G21" s="28">
        <v>153</v>
      </c>
      <c r="H21" s="51">
        <v>6730</v>
      </c>
      <c r="I21" s="51">
        <v>6431</v>
      </c>
      <c r="J21" s="50">
        <v>299</v>
      </c>
      <c r="K21" s="50"/>
      <c r="L21" s="51"/>
      <c r="M21" s="50">
        <v>6431</v>
      </c>
      <c r="N21" s="51">
        <v>6431</v>
      </c>
    </row>
    <row r="22" spans="1:14" s="14" customFormat="1" x14ac:dyDescent="0.2">
      <c r="A22" s="39">
        <v>3032</v>
      </c>
      <c r="B22" s="35" t="s">
        <v>67</v>
      </c>
      <c r="C22" s="12" t="s">
        <v>47</v>
      </c>
      <c r="D22" s="32" t="s">
        <v>28</v>
      </c>
      <c r="E22" s="24" t="s">
        <v>29</v>
      </c>
      <c r="F22" s="13" t="s">
        <v>28</v>
      </c>
      <c r="G22" s="28">
        <v>279</v>
      </c>
      <c r="H22" s="51">
        <v>12273</v>
      </c>
      <c r="I22" s="51">
        <v>11728</v>
      </c>
      <c r="J22" s="50">
        <v>545</v>
      </c>
      <c r="K22" s="50"/>
      <c r="L22" s="51"/>
      <c r="M22" s="50">
        <v>11728</v>
      </c>
      <c r="N22" s="51">
        <v>11728</v>
      </c>
    </row>
    <row r="23" spans="1:14" s="14" customFormat="1" x14ac:dyDescent="0.2">
      <c r="A23" s="39">
        <v>3034</v>
      </c>
      <c r="B23" s="35" t="s">
        <v>68</v>
      </c>
      <c r="C23" s="12" t="s">
        <v>47</v>
      </c>
      <c r="D23" s="32" t="s">
        <v>55</v>
      </c>
      <c r="E23" s="24" t="s">
        <v>29</v>
      </c>
      <c r="F23" s="13" t="s">
        <v>28</v>
      </c>
      <c r="G23" s="28">
        <v>190</v>
      </c>
      <c r="H23" s="51">
        <v>8358</v>
      </c>
      <c r="I23" s="51">
        <v>7987</v>
      </c>
      <c r="J23" s="50">
        <v>371</v>
      </c>
      <c r="K23" s="50"/>
      <c r="L23" s="51"/>
      <c r="M23" s="50">
        <v>7987</v>
      </c>
      <c r="N23" s="51">
        <v>7987</v>
      </c>
    </row>
    <row r="24" spans="1:14" s="14" customFormat="1" x14ac:dyDescent="0.2">
      <c r="A24" s="39">
        <v>3033</v>
      </c>
      <c r="B24" s="35" t="s">
        <v>69</v>
      </c>
      <c r="C24" s="12" t="s">
        <v>47</v>
      </c>
      <c r="D24" s="32" t="s">
        <v>57</v>
      </c>
      <c r="E24" s="24" t="s">
        <v>29</v>
      </c>
      <c r="F24" s="13" t="s">
        <v>28</v>
      </c>
      <c r="G24" s="28">
        <v>234</v>
      </c>
      <c r="H24" s="51">
        <v>10294</v>
      </c>
      <c r="I24" s="51">
        <v>9837</v>
      </c>
      <c r="J24" s="50">
        <v>457</v>
      </c>
      <c r="K24" s="50"/>
      <c r="L24" s="51"/>
      <c r="M24" s="50">
        <v>9837</v>
      </c>
      <c r="N24" s="51">
        <v>9837</v>
      </c>
    </row>
    <row r="25" spans="1:14" s="14" customFormat="1" x14ac:dyDescent="0.2">
      <c r="A25" s="39">
        <v>3422</v>
      </c>
      <c r="B25" s="35" t="s">
        <v>70</v>
      </c>
      <c r="C25" s="12" t="s">
        <v>51</v>
      </c>
      <c r="D25" s="32" t="s">
        <v>28</v>
      </c>
      <c r="E25" s="24" t="s">
        <v>29</v>
      </c>
      <c r="F25" s="13" t="s">
        <v>28</v>
      </c>
      <c r="G25" s="28">
        <v>413</v>
      </c>
      <c r="H25" s="51">
        <v>18168</v>
      </c>
      <c r="I25" s="51">
        <v>17361</v>
      </c>
      <c r="J25" s="50">
        <v>807</v>
      </c>
      <c r="K25" s="50"/>
      <c r="L25" s="51"/>
      <c r="M25" s="50">
        <v>17361</v>
      </c>
      <c r="N25" s="51">
        <v>17361</v>
      </c>
    </row>
    <row r="26" spans="1:14" s="14" customFormat="1" x14ac:dyDescent="0.2">
      <c r="A26" s="39">
        <v>3103</v>
      </c>
      <c r="B26" s="35" t="s">
        <v>71</v>
      </c>
      <c r="C26" s="12" t="s">
        <v>47</v>
      </c>
      <c r="D26" s="32" t="s">
        <v>28</v>
      </c>
      <c r="E26" s="24" t="s">
        <v>29</v>
      </c>
      <c r="F26" s="13" t="s">
        <v>28</v>
      </c>
      <c r="G26" s="28">
        <v>75</v>
      </c>
      <c r="H26" s="51">
        <v>3299</v>
      </c>
      <c r="I26" s="51">
        <v>3153</v>
      </c>
      <c r="J26" s="50">
        <v>146</v>
      </c>
      <c r="K26" s="50"/>
      <c r="L26" s="51"/>
      <c r="M26" s="50">
        <v>3153</v>
      </c>
      <c r="N26" s="51">
        <v>3153</v>
      </c>
    </row>
    <row r="27" spans="1:14" s="14" customFormat="1" x14ac:dyDescent="0.2">
      <c r="A27" s="39">
        <v>2160</v>
      </c>
      <c r="B27" s="35" t="s">
        <v>72</v>
      </c>
      <c r="C27" s="12" t="s">
        <v>45</v>
      </c>
      <c r="D27" s="32" t="s">
        <v>55</v>
      </c>
      <c r="E27" s="24" t="s">
        <v>29</v>
      </c>
      <c r="F27" s="13" t="s">
        <v>28</v>
      </c>
      <c r="G27" s="28">
        <v>138</v>
      </c>
      <c r="H27" s="51">
        <v>6071</v>
      </c>
      <c r="I27" s="51">
        <v>5801</v>
      </c>
      <c r="J27" s="50">
        <v>270</v>
      </c>
      <c r="K27" s="50"/>
      <c r="L27" s="51"/>
      <c r="M27" s="50">
        <v>5801</v>
      </c>
      <c r="N27" s="51">
        <v>5801</v>
      </c>
    </row>
    <row r="28" spans="1:14" s="14" customFormat="1" x14ac:dyDescent="0.2">
      <c r="A28" s="39">
        <v>3125</v>
      </c>
      <c r="B28" s="35" t="s">
        <v>73</v>
      </c>
      <c r="C28" s="12" t="s">
        <v>47</v>
      </c>
      <c r="D28" s="32" t="s">
        <v>28</v>
      </c>
      <c r="E28" s="24" t="s">
        <v>29</v>
      </c>
      <c r="F28" s="13" t="s">
        <v>28</v>
      </c>
      <c r="G28" s="28">
        <v>558</v>
      </c>
      <c r="H28" s="51">
        <v>24546</v>
      </c>
      <c r="I28" s="51">
        <v>0</v>
      </c>
      <c r="J28" s="50">
        <v>0</v>
      </c>
      <c r="K28" s="50">
        <v>1090</v>
      </c>
      <c r="L28" s="51">
        <v>23456</v>
      </c>
      <c r="M28" s="50">
        <v>0</v>
      </c>
      <c r="N28" s="51">
        <v>23456</v>
      </c>
    </row>
    <row r="29" spans="1:14" s="14" customFormat="1" x14ac:dyDescent="0.2">
      <c r="A29" s="39">
        <v>2162</v>
      </c>
      <c r="B29" s="35" t="s">
        <v>74</v>
      </c>
      <c r="C29" s="12" t="s">
        <v>45</v>
      </c>
      <c r="D29" s="32" t="s">
        <v>55</v>
      </c>
      <c r="E29" s="24" t="s">
        <v>29</v>
      </c>
      <c r="F29" s="13" t="s">
        <v>28</v>
      </c>
      <c r="G29" s="28">
        <v>179</v>
      </c>
      <c r="H29" s="51">
        <v>7874</v>
      </c>
      <c r="I29" s="51">
        <v>7524</v>
      </c>
      <c r="J29" s="50">
        <v>350</v>
      </c>
      <c r="K29" s="50"/>
      <c r="L29" s="51"/>
      <c r="M29" s="50">
        <v>7524</v>
      </c>
      <c r="N29" s="51">
        <v>7524</v>
      </c>
    </row>
    <row r="30" spans="1:14" s="14" customFormat="1" ht="13.5" thickBot="1" x14ac:dyDescent="0.25">
      <c r="A30" s="39">
        <v>3423</v>
      </c>
      <c r="B30" s="35" t="s">
        <v>75</v>
      </c>
      <c r="C30" s="12" t="s">
        <v>51</v>
      </c>
      <c r="D30" s="32" t="s">
        <v>57</v>
      </c>
      <c r="E30" s="24" t="s">
        <v>29</v>
      </c>
      <c r="F30" s="13" t="s">
        <v>28</v>
      </c>
      <c r="G30" s="28">
        <v>238</v>
      </c>
      <c r="H30" s="51">
        <v>10470</v>
      </c>
      <c r="I30" s="51">
        <v>10005</v>
      </c>
      <c r="J30" s="50">
        <v>465</v>
      </c>
      <c r="K30" s="50"/>
      <c r="L30" s="51"/>
      <c r="M30" s="50">
        <v>10005</v>
      </c>
      <c r="N30" s="51">
        <v>10005</v>
      </c>
    </row>
    <row r="31" spans="1:14" s="14" customFormat="1" ht="13.5" thickBot="1" x14ac:dyDescent="0.25">
      <c r="A31" s="40"/>
      <c r="B31" s="36"/>
      <c r="C31" s="21"/>
      <c r="D31" s="33"/>
      <c r="E31" s="25" t="s">
        <v>29</v>
      </c>
      <c r="F31" s="22" t="s">
        <v>28</v>
      </c>
      <c r="G31" s="29" t="s">
        <v>76</v>
      </c>
      <c r="H31" s="52">
        <v>275817</v>
      </c>
      <c r="I31" s="52">
        <v>240113</v>
      </c>
      <c r="J31" s="53">
        <v>11158</v>
      </c>
      <c r="K31" s="53">
        <v>1090</v>
      </c>
      <c r="L31" s="52">
        <v>23456</v>
      </c>
      <c r="M31" s="53">
        <v>240113</v>
      </c>
      <c r="N31" s="52">
        <v>263569</v>
      </c>
    </row>
    <row r="32" spans="1:14" s="14" customFormat="1" x14ac:dyDescent="0.2">
      <c r="A32" s="39">
        <v>2237</v>
      </c>
      <c r="B32" s="35" t="s">
        <v>77</v>
      </c>
      <c r="C32" s="12" t="s">
        <v>45</v>
      </c>
      <c r="D32" s="32" t="s">
        <v>28</v>
      </c>
      <c r="E32" s="24" t="s">
        <v>31</v>
      </c>
      <c r="F32" s="13" t="s">
        <v>28</v>
      </c>
      <c r="G32" s="28">
        <v>140</v>
      </c>
      <c r="H32" s="51">
        <v>6159</v>
      </c>
      <c r="I32" s="51">
        <v>5886</v>
      </c>
      <c r="J32" s="50">
        <v>273</v>
      </c>
      <c r="K32" s="50"/>
      <c r="L32" s="51"/>
      <c r="M32" s="50">
        <v>5886</v>
      </c>
      <c r="N32" s="51">
        <v>5886</v>
      </c>
    </row>
    <row r="33" spans="1:14" s="14" customFormat="1" x14ac:dyDescent="0.2">
      <c r="A33" s="39">
        <v>3078</v>
      </c>
      <c r="B33" s="35" t="s">
        <v>78</v>
      </c>
      <c r="C33" s="12" t="s">
        <v>47</v>
      </c>
      <c r="D33" s="32" t="s">
        <v>28</v>
      </c>
      <c r="E33" s="24" t="s">
        <v>31</v>
      </c>
      <c r="F33" s="13" t="s">
        <v>28</v>
      </c>
      <c r="G33" s="28">
        <v>100</v>
      </c>
      <c r="H33" s="51">
        <v>4399</v>
      </c>
      <c r="I33" s="51">
        <v>4204</v>
      </c>
      <c r="J33" s="50">
        <v>195</v>
      </c>
      <c r="K33" s="50"/>
      <c r="L33" s="51"/>
      <c r="M33" s="50">
        <v>4204</v>
      </c>
      <c r="N33" s="51">
        <v>4204</v>
      </c>
    </row>
    <row r="34" spans="1:14" s="14" customFormat="1" x14ac:dyDescent="0.2">
      <c r="A34" s="39">
        <v>2260</v>
      </c>
      <c r="B34" s="35" t="s">
        <v>79</v>
      </c>
      <c r="C34" s="12" t="s">
        <v>45</v>
      </c>
      <c r="D34" s="32" t="s">
        <v>28</v>
      </c>
      <c r="E34" s="24" t="s">
        <v>31</v>
      </c>
      <c r="F34" s="13" t="s">
        <v>28</v>
      </c>
      <c r="G34" s="28">
        <v>264</v>
      </c>
      <c r="H34" s="51">
        <v>11613</v>
      </c>
      <c r="I34" s="51">
        <v>11097</v>
      </c>
      <c r="J34" s="50">
        <v>516</v>
      </c>
      <c r="K34" s="50"/>
      <c r="L34" s="51"/>
      <c r="M34" s="50">
        <v>11097</v>
      </c>
      <c r="N34" s="51">
        <v>11097</v>
      </c>
    </row>
    <row r="35" spans="1:14" s="14" customFormat="1" x14ac:dyDescent="0.2">
      <c r="A35" s="39">
        <v>2258</v>
      </c>
      <c r="B35" s="35" t="s">
        <v>80</v>
      </c>
      <c r="C35" s="12" t="s">
        <v>45</v>
      </c>
      <c r="D35" s="32" t="s">
        <v>55</v>
      </c>
      <c r="E35" s="24" t="s">
        <v>31</v>
      </c>
      <c r="F35" s="13" t="s">
        <v>28</v>
      </c>
      <c r="G35" s="28">
        <v>181</v>
      </c>
      <c r="H35" s="51">
        <v>7962</v>
      </c>
      <c r="I35" s="51">
        <v>7609</v>
      </c>
      <c r="J35" s="50">
        <v>353</v>
      </c>
      <c r="K35" s="50"/>
      <c r="L35" s="51"/>
      <c r="M35" s="50">
        <v>7609</v>
      </c>
      <c r="N35" s="51">
        <v>7609</v>
      </c>
    </row>
    <row r="36" spans="1:14" s="14" customFormat="1" x14ac:dyDescent="0.2">
      <c r="A36" s="39">
        <v>2242</v>
      </c>
      <c r="B36" s="35" t="s">
        <v>81</v>
      </c>
      <c r="C36" s="12" t="s">
        <v>45</v>
      </c>
      <c r="D36" s="32" t="s">
        <v>57</v>
      </c>
      <c r="E36" s="24" t="s">
        <v>31</v>
      </c>
      <c r="F36" s="13" t="s">
        <v>28</v>
      </c>
      <c r="G36" s="28">
        <v>269</v>
      </c>
      <c r="H36" s="51">
        <v>11833</v>
      </c>
      <c r="I36" s="51">
        <v>11308</v>
      </c>
      <c r="J36" s="50">
        <v>525</v>
      </c>
      <c r="K36" s="50"/>
      <c r="L36" s="51"/>
      <c r="M36" s="50">
        <v>11308</v>
      </c>
      <c r="N36" s="51">
        <v>11308</v>
      </c>
    </row>
    <row r="37" spans="1:14" s="14" customFormat="1" x14ac:dyDescent="0.2">
      <c r="A37" s="39">
        <v>2238</v>
      </c>
      <c r="B37" s="35" t="s">
        <v>82</v>
      </c>
      <c r="C37" s="12" t="s">
        <v>45</v>
      </c>
      <c r="D37" s="32" t="s">
        <v>28</v>
      </c>
      <c r="E37" s="24" t="s">
        <v>31</v>
      </c>
      <c r="F37" s="13" t="s">
        <v>28</v>
      </c>
      <c r="G37" s="28">
        <v>107</v>
      </c>
      <c r="H37" s="51">
        <v>4707</v>
      </c>
      <c r="I37" s="51">
        <v>4498</v>
      </c>
      <c r="J37" s="50">
        <v>209</v>
      </c>
      <c r="K37" s="54"/>
      <c r="L37" s="51"/>
      <c r="M37" s="50">
        <v>4498</v>
      </c>
      <c r="N37" s="51">
        <v>4498</v>
      </c>
    </row>
    <row r="38" spans="1:14" s="14" customFormat="1" x14ac:dyDescent="0.2">
      <c r="A38" s="39">
        <v>3440</v>
      </c>
      <c r="B38" s="35" t="s">
        <v>83</v>
      </c>
      <c r="C38" s="12" t="s">
        <v>51</v>
      </c>
      <c r="D38" s="32" t="s">
        <v>84</v>
      </c>
      <c r="E38" s="24" t="s">
        <v>31</v>
      </c>
      <c r="F38" s="13" t="s">
        <v>28</v>
      </c>
      <c r="G38" s="28">
        <v>193</v>
      </c>
      <c r="H38" s="51">
        <v>8490</v>
      </c>
      <c r="I38" s="51">
        <v>0</v>
      </c>
      <c r="J38" s="50">
        <v>0</v>
      </c>
      <c r="K38" s="50">
        <v>377</v>
      </c>
      <c r="L38" s="51">
        <v>8113</v>
      </c>
      <c r="M38" s="50">
        <v>0</v>
      </c>
      <c r="N38" s="51">
        <v>8113</v>
      </c>
    </row>
    <row r="39" spans="1:14" s="14" customFormat="1" x14ac:dyDescent="0.2">
      <c r="A39" s="39">
        <v>3086</v>
      </c>
      <c r="B39" s="35" t="s">
        <v>85</v>
      </c>
      <c r="C39" s="12" t="s">
        <v>47</v>
      </c>
      <c r="D39" s="32" t="s">
        <v>28</v>
      </c>
      <c r="E39" s="24" t="s">
        <v>31</v>
      </c>
      <c r="F39" s="13" t="s">
        <v>28</v>
      </c>
      <c r="G39" s="28">
        <v>92</v>
      </c>
      <c r="H39" s="51">
        <v>4047</v>
      </c>
      <c r="I39" s="51">
        <v>3867</v>
      </c>
      <c r="J39" s="50">
        <v>180</v>
      </c>
      <c r="K39" s="50"/>
      <c r="L39" s="51"/>
      <c r="M39" s="50">
        <v>3867</v>
      </c>
      <c r="N39" s="51">
        <v>3867</v>
      </c>
    </row>
    <row r="40" spans="1:14" s="14" customFormat="1" x14ac:dyDescent="0.2">
      <c r="A40" s="39">
        <v>3096</v>
      </c>
      <c r="B40" s="35" t="s">
        <v>86</v>
      </c>
      <c r="C40" s="12" t="s">
        <v>47</v>
      </c>
      <c r="D40" s="32" t="s">
        <v>48</v>
      </c>
      <c r="E40" s="24" t="s">
        <v>31</v>
      </c>
      <c r="F40" s="13" t="s">
        <v>28</v>
      </c>
      <c r="G40" s="28">
        <v>98</v>
      </c>
      <c r="H40" s="51">
        <v>4311</v>
      </c>
      <c r="I40" s="51">
        <v>4120</v>
      </c>
      <c r="J40" s="50">
        <v>191</v>
      </c>
      <c r="K40" s="50"/>
      <c r="L40" s="51"/>
      <c r="M40" s="50">
        <v>4120</v>
      </c>
      <c r="N40" s="51">
        <v>4120</v>
      </c>
    </row>
    <row r="41" spans="1:14" s="14" customFormat="1" x14ac:dyDescent="0.2">
      <c r="A41" s="39">
        <v>2246</v>
      </c>
      <c r="B41" s="35" t="s">
        <v>87</v>
      </c>
      <c r="C41" s="12" t="s">
        <v>45</v>
      </c>
      <c r="D41" s="32" t="s">
        <v>28</v>
      </c>
      <c r="E41" s="24" t="s">
        <v>31</v>
      </c>
      <c r="F41" s="13" t="s">
        <v>28</v>
      </c>
      <c r="G41" s="28">
        <v>77</v>
      </c>
      <c r="H41" s="51">
        <v>3387</v>
      </c>
      <c r="I41" s="51">
        <v>3237</v>
      </c>
      <c r="J41" s="50">
        <v>150</v>
      </c>
      <c r="K41" s="50"/>
      <c r="L41" s="51"/>
      <c r="M41" s="50">
        <v>3237</v>
      </c>
      <c r="N41" s="51">
        <v>3237</v>
      </c>
    </row>
    <row r="42" spans="1:14" s="14" customFormat="1" x14ac:dyDescent="0.2">
      <c r="A42" s="39">
        <v>3102</v>
      </c>
      <c r="B42" s="35" t="s">
        <v>88</v>
      </c>
      <c r="C42" s="12" t="s">
        <v>47</v>
      </c>
      <c r="D42" s="32" t="s">
        <v>28</v>
      </c>
      <c r="E42" s="24" t="s">
        <v>31</v>
      </c>
      <c r="F42" s="13" t="s">
        <v>28</v>
      </c>
      <c r="G42" s="28">
        <v>397</v>
      </c>
      <c r="H42" s="51">
        <v>17464</v>
      </c>
      <c r="I42" s="51">
        <v>16689</v>
      </c>
      <c r="J42" s="50">
        <v>775</v>
      </c>
      <c r="K42" s="50"/>
      <c r="L42" s="51"/>
      <c r="M42" s="50">
        <v>16689</v>
      </c>
      <c r="N42" s="51">
        <v>16689</v>
      </c>
    </row>
    <row r="43" spans="1:14" s="14" customFormat="1" x14ac:dyDescent="0.2">
      <c r="A43" s="39">
        <v>3094</v>
      </c>
      <c r="B43" s="35" t="s">
        <v>89</v>
      </c>
      <c r="C43" s="12" t="s">
        <v>47</v>
      </c>
      <c r="D43" s="32" t="s">
        <v>28</v>
      </c>
      <c r="E43" s="24" t="s">
        <v>31</v>
      </c>
      <c r="F43" s="13" t="s">
        <v>28</v>
      </c>
      <c r="G43" s="28">
        <v>239</v>
      </c>
      <c r="H43" s="51">
        <v>10514</v>
      </c>
      <c r="I43" s="51">
        <v>0</v>
      </c>
      <c r="J43" s="50">
        <v>0</v>
      </c>
      <c r="K43" s="50">
        <v>467</v>
      </c>
      <c r="L43" s="51">
        <v>10047</v>
      </c>
      <c r="M43" s="50">
        <v>0</v>
      </c>
      <c r="N43" s="51">
        <v>10047</v>
      </c>
    </row>
    <row r="44" spans="1:14" s="14" customFormat="1" x14ac:dyDescent="0.2">
      <c r="A44" s="39">
        <v>3448</v>
      </c>
      <c r="B44" s="35" t="s">
        <v>90</v>
      </c>
      <c r="C44" s="12" t="s">
        <v>45</v>
      </c>
      <c r="D44" s="32" t="s">
        <v>28</v>
      </c>
      <c r="E44" s="24" t="s">
        <v>31</v>
      </c>
      <c r="F44" s="13" t="s">
        <v>28</v>
      </c>
      <c r="G44" s="28">
        <v>207</v>
      </c>
      <c r="H44" s="51">
        <v>9106</v>
      </c>
      <c r="I44" s="51">
        <v>8702</v>
      </c>
      <c r="J44" s="50">
        <v>404</v>
      </c>
      <c r="K44" s="50"/>
      <c r="L44" s="51"/>
      <c r="M44" s="50">
        <v>8702</v>
      </c>
      <c r="N44" s="51">
        <v>8702</v>
      </c>
    </row>
    <row r="45" spans="1:14" s="14" customFormat="1" x14ac:dyDescent="0.2">
      <c r="A45" s="39">
        <v>2248</v>
      </c>
      <c r="B45" s="35" t="s">
        <v>91</v>
      </c>
      <c r="C45" s="12" t="s">
        <v>45</v>
      </c>
      <c r="D45" s="32" t="s">
        <v>28</v>
      </c>
      <c r="E45" s="24" t="s">
        <v>31</v>
      </c>
      <c r="F45" s="13" t="s">
        <v>28</v>
      </c>
      <c r="G45" s="28">
        <v>57</v>
      </c>
      <c r="H45" s="51">
        <v>2507</v>
      </c>
      <c r="I45" s="51">
        <v>2396</v>
      </c>
      <c r="J45" s="50">
        <v>111</v>
      </c>
      <c r="K45" s="50"/>
      <c r="L45" s="51"/>
      <c r="M45" s="50">
        <v>2396</v>
      </c>
      <c r="N45" s="51">
        <v>2396</v>
      </c>
    </row>
    <row r="46" spans="1:14" s="14" customFormat="1" x14ac:dyDescent="0.2">
      <c r="A46" s="39">
        <v>3106</v>
      </c>
      <c r="B46" s="35" t="s">
        <v>92</v>
      </c>
      <c r="C46" s="12" t="s">
        <v>47</v>
      </c>
      <c r="D46" s="32" t="s">
        <v>28</v>
      </c>
      <c r="E46" s="24" t="s">
        <v>31</v>
      </c>
      <c r="F46" s="13" t="s">
        <v>28</v>
      </c>
      <c r="G46" s="28">
        <v>74</v>
      </c>
      <c r="H46" s="51">
        <v>3255</v>
      </c>
      <c r="I46" s="51">
        <v>3110</v>
      </c>
      <c r="J46" s="50">
        <v>145</v>
      </c>
      <c r="K46" s="50"/>
      <c r="L46" s="51"/>
      <c r="M46" s="50">
        <v>3110</v>
      </c>
      <c r="N46" s="51">
        <v>3110</v>
      </c>
    </row>
    <row r="47" spans="1:14" s="14" customFormat="1" ht="13.5" thickBot="1" x14ac:dyDescent="0.25">
      <c r="A47" s="39">
        <v>2251</v>
      </c>
      <c r="B47" s="35" t="s">
        <v>93</v>
      </c>
      <c r="C47" s="12" t="s">
        <v>45</v>
      </c>
      <c r="D47" s="32" t="s">
        <v>28</v>
      </c>
      <c r="E47" s="24" t="s">
        <v>31</v>
      </c>
      <c r="F47" s="13" t="s">
        <v>28</v>
      </c>
      <c r="G47" s="28">
        <v>200</v>
      </c>
      <c r="H47" s="51">
        <v>8798</v>
      </c>
      <c r="I47" s="51">
        <v>8407</v>
      </c>
      <c r="J47" s="50">
        <v>391</v>
      </c>
      <c r="K47" s="50"/>
      <c r="L47" s="51"/>
      <c r="M47" s="50">
        <v>8407</v>
      </c>
      <c r="N47" s="51">
        <v>8407</v>
      </c>
    </row>
    <row r="48" spans="1:14" s="14" customFormat="1" ht="13.5" thickBot="1" x14ac:dyDescent="0.25">
      <c r="A48" s="40"/>
      <c r="B48" s="36"/>
      <c r="C48" s="21"/>
      <c r="D48" s="33"/>
      <c r="E48" s="25" t="s">
        <v>31</v>
      </c>
      <c r="F48" s="22" t="s">
        <v>28</v>
      </c>
      <c r="G48" s="29" t="s">
        <v>76</v>
      </c>
      <c r="H48" s="52">
        <v>118552</v>
      </c>
      <c r="I48" s="52">
        <v>95130</v>
      </c>
      <c r="J48" s="53">
        <v>4418</v>
      </c>
      <c r="K48" s="53">
        <v>844</v>
      </c>
      <c r="L48" s="52">
        <v>18160</v>
      </c>
      <c r="M48" s="53">
        <v>95130</v>
      </c>
      <c r="N48" s="52">
        <v>113290</v>
      </c>
    </row>
    <row r="49" spans="1:14" s="14" customFormat="1" x14ac:dyDescent="0.2">
      <c r="A49" s="39">
        <v>3079</v>
      </c>
      <c r="B49" s="35" t="s">
        <v>94</v>
      </c>
      <c r="C49" s="12" t="s">
        <v>47</v>
      </c>
      <c r="D49" s="32" t="s">
        <v>28</v>
      </c>
      <c r="E49" s="24" t="s">
        <v>95</v>
      </c>
      <c r="F49" s="13" t="s">
        <v>28</v>
      </c>
      <c r="G49" s="28">
        <v>27</v>
      </c>
      <c r="H49" s="51">
        <v>1188</v>
      </c>
      <c r="I49" s="51">
        <v>1135</v>
      </c>
      <c r="J49" s="50">
        <v>53</v>
      </c>
      <c r="K49" s="50"/>
      <c r="L49" s="51"/>
      <c r="M49" s="50">
        <v>1135</v>
      </c>
      <c r="N49" s="51">
        <v>1135</v>
      </c>
    </row>
    <row r="50" spans="1:14" s="14" customFormat="1" x14ac:dyDescent="0.2">
      <c r="A50" s="39">
        <v>2239</v>
      </c>
      <c r="B50" s="35" t="s">
        <v>96</v>
      </c>
      <c r="C50" s="12" t="s">
        <v>45</v>
      </c>
      <c r="D50" s="32" t="s">
        <v>28</v>
      </c>
      <c r="E50" s="24" t="s">
        <v>95</v>
      </c>
      <c r="F50" s="13" t="s">
        <v>28</v>
      </c>
      <c r="G50" s="28">
        <v>132</v>
      </c>
      <c r="H50" s="51">
        <v>5807</v>
      </c>
      <c r="I50" s="51">
        <v>0</v>
      </c>
      <c r="J50" s="50">
        <v>0</v>
      </c>
      <c r="K50" s="50">
        <v>258</v>
      </c>
      <c r="L50" s="51">
        <v>5549</v>
      </c>
      <c r="M50" s="50">
        <v>0</v>
      </c>
      <c r="N50" s="51">
        <v>5549</v>
      </c>
    </row>
    <row r="51" spans="1:14" s="14" customFormat="1" x14ac:dyDescent="0.2">
      <c r="A51" s="39">
        <v>3088</v>
      </c>
      <c r="B51" s="35" t="s">
        <v>97</v>
      </c>
      <c r="C51" s="12" t="s">
        <v>47</v>
      </c>
      <c r="D51" s="32" t="s">
        <v>28</v>
      </c>
      <c r="E51" s="24" t="s">
        <v>95</v>
      </c>
      <c r="F51" s="13" t="s">
        <v>28</v>
      </c>
      <c r="G51" s="28">
        <v>112</v>
      </c>
      <c r="H51" s="51">
        <v>4927</v>
      </c>
      <c r="I51" s="51">
        <v>4708</v>
      </c>
      <c r="J51" s="50">
        <v>219</v>
      </c>
      <c r="K51" s="50"/>
      <c r="L51" s="51"/>
      <c r="M51" s="50">
        <v>4708</v>
      </c>
      <c r="N51" s="51">
        <v>4708</v>
      </c>
    </row>
    <row r="52" spans="1:14" s="14" customFormat="1" x14ac:dyDescent="0.2">
      <c r="A52" s="39">
        <v>3089</v>
      </c>
      <c r="B52" s="35" t="s">
        <v>98</v>
      </c>
      <c r="C52" s="12" t="s">
        <v>47</v>
      </c>
      <c r="D52" s="32" t="s">
        <v>28</v>
      </c>
      <c r="E52" s="24" t="s">
        <v>95</v>
      </c>
      <c r="F52" s="13" t="s">
        <v>28</v>
      </c>
      <c r="G52" s="28">
        <v>94</v>
      </c>
      <c r="H52" s="51">
        <v>4135</v>
      </c>
      <c r="I52" s="51">
        <v>3951</v>
      </c>
      <c r="J52" s="50">
        <v>184</v>
      </c>
      <c r="K52" s="50"/>
      <c r="L52" s="51"/>
      <c r="M52" s="50">
        <v>3951</v>
      </c>
      <c r="N52" s="51">
        <v>3951</v>
      </c>
    </row>
    <row r="53" spans="1:14" s="14" customFormat="1" x14ac:dyDescent="0.2">
      <c r="A53" s="41">
        <v>3093</v>
      </c>
      <c r="B53" s="37" t="s">
        <v>99</v>
      </c>
      <c r="C53" s="16" t="s">
        <v>47</v>
      </c>
      <c r="D53" s="32" t="s">
        <v>28</v>
      </c>
      <c r="E53" s="26" t="s">
        <v>95</v>
      </c>
      <c r="F53" s="15" t="s">
        <v>28</v>
      </c>
      <c r="G53" s="30">
        <v>138</v>
      </c>
      <c r="H53" s="55">
        <v>6071</v>
      </c>
      <c r="I53" s="51">
        <v>0</v>
      </c>
      <c r="J53" s="50">
        <v>0</v>
      </c>
      <c r="K53" s="50">
        <v>270</v>
      </c>
      <c r="L53" s="51">
        <v>5801</v>
      </c>
      <c r="M53" s="50">
        <v>0</v>
      </c>
      <c r="N53" s="51">
        <v>5801</v>
      </c>
    </row>
    <row r="54" spans="1:14" s="14" customFormat="1" x14ac:dyDescent="0.2">
      <c r="A54" s="39">
        <v>2293</v>
      </c>
      <c r="B54" s="35" t="s">
        <v>100</v>
      </c>
      <c r="C54" s="12" t="s">
        <v>45</v>
      </c>
      <c r="D54" s="32" t="s">
        <v>28</v>
      </c>
      <c r="E54" s="24" t="s">
        <v>95</v>
      </c>
      <c r="F54" s="13" t="s">
        <v>28</v>
      </c>
      <c r="G54" s="28">
        <v>121</v>
      </c>
      <c r="H54" s="51">
        <v>5323</v>
      </c>
      <c r="I54" s="51">
        <v>5087</v>
      </c>
      <c r="J54" s="50">
        <v>236</v>
      </c>
      <c r="K54" s="50"/>
      <c r="L54" s="51"/>
      <c r="M54" s="50">
        <v>5087</v>
      </c>
      <c r="N54" s="51">
        <v>5087</v>
      </c>
    </row>
    <row r="55" spans="1:14" s="14" customFormat="1" x14ac:dyDescent="0.2">
      <c r="A55" s="39">
        <v>2259</v>
      </c>
      <c r="B55" s="35" t="s">
        <v>30</v>
      </c>
      <c r="C55" s="12" t="s">
        <v>45</v>
      </c>
      <c r="D55" s="32" t="s">
        <v>28</v>
      </c>
      <c r="E55" s="24" t="s">
        <v>95</v>
      </c>
      <c r="F55" s="13" t="s">
        <v>28</v>
      </c>
      <c r="G55" s="28">
        <v>304</v>
      </c>
      <c r="H55" s="51">
        <v>13373</v>
      </c>
      <c r="I55" s="51">
        <v>12779</v>
      </c>
      <c r="J55" s="50">
        <v>594</v>
      </c>
      <c r="K55" s="50"/>
      <c r="L55" s="51"/>
      <c r="M55" s="50">
        <v>12779</v>
      </c>
      <c r="N55" s="51">
        <v>12779</v>
      </c>
    </row>
    <row r="56" spans="1:14" s="14" customFormat="1" x14ac:dyDescent="0.2">
      <c r="A56" s="39">
        <v>2243</v>
      </c>
      <c r="B56" s="35" t="s">
        <v>101</v>
      </c>
      <c r="C56" s="12" t="s">
        <v>45</v>
      </c>
      <c r="D56" s="32" t="s">
        <v>55</v>
      </c>
      <c r="E56" s="24" t="s">
        <v>95</v>
      </c>
      <c r="F56" s="13" t="s">
        <v>28</v>
      </c>
      <c r="G56" s="28">
        <v>215</v>
      </c>
      <c r="H56" s="51">
        <v>9458</v>
      </c>
      <c r="I56" s="51">
        <v>9038</v>
      </c>
      <c r="J56" s="50">
        <v>420</v>
      </c>
      <c r="K56" s="50"/>
      <c r="L56" s="51"/>
      <c r="M56" s="50">
        <v>9038</v>
      </c>
      <c r="N56" s="51">
        <v>9038</v>
      </c>
    </row>
    <row r="57" spans="1:14" s="14" customFormat="1" x14ac:dyDescent="0.2">
      <c r="A57" s="39">
        <v>2270</v>
      </c>
      <c r="B57" s="35" t="s">
        <v>102</v>
      </c>
      <c r="C57" s="12" t="s">
        <v>45</v>
      </c>
      <c r="D57" s="32" t="s">
        <v>57</v>
      </c>
      <c r="E57" s="24" t="s">
        <v>95</v>
      </c>
      <c r="F57" s="13" t="s">
        <v>28</v>
      </c>
      <c r="G57" s="28">
        <v>243</v>
      </c>
      <c r="H57" s="51">
        <v>10690</v>
      </c>
      <c r="I57" s="51">
        <v>10215</v>
      </c>
      <c r="J57" s="50">
        <v>475</v>
      </c>
      <c r="K57" s="50"/>
      <c r="L57" s="51"/>
      <c r="M57" s="50">
        <v>10215</v>
      </c>
      <c r="N57" s="51">
        <v>10215</v>
      </c>
    </row>
    <row r="58" spans="1:14" s="14" customFormat="1" x14ac:dyDescent="0.2">
      <c r="A58" s="39">
        <v>2244</v>
      </c>
      <c r="B58" s="35" t="s">
        <v>103</v>
      </c>
      <c r="C58" s="12" t="s">
        <v>45</v>
      </c>
      <c r="D58" s="32" t="s">
        <v>28</v>
      </c>
      <c r="E58" s="24" t="s">
        <v>95</v>
      </c>
      <c r="F58" s="13" t="s">
        <v>28</v>
      </c>
      <c r="G58" s="28">
        <v>488</v>
      </c>
      <c r="H58" s="51">
        <v>21467</v>
      </c>
      <c r="I58" s="51">
        <v>0</v>
      </c>
      <c r="J58" s="50">
        <v>0</v>
      </c>
      <c r="K58" s="50">
        <v>953</v>
      </c>
      <c r="L58" s="51">
        <v>20514</v>
      </c>
      <c r="M58" s="50">
        <v>0</v>
      </c>
      <c r="N58" s="51">
        <v>20514</v>
      </c>
    </row>
    <row r="59" spans="1:14" s="14" customFormat="1" x14ac:dyDescent="0.2">
      <c r="A59" s="39">
        <v>3347</v>
      </c>
      <c r="B59" s="35" t="s">
        <v>104</v>
      </c>
      <c r="C59" s="12" t="s">
        <v>51</v>
      </c>
      <c r="D59" s="32" t="s">
        <v>28</v>
      </c>
      <c r="E59" s="24" t="s">
        <v>95</v>
      </c>
      <c r="F59" s="13" t="s">
        <v>28</v>
      </c>
      <c r="G59" s="28">
        <v>105</v>
      </c>
      <c r="H59" s="51">
        <v>4619</v>
      </c>
      <c r="I59" s="51">
        <v>4414</v>
      </c>
      <c r="J59" s="50">
        <v>205</v>
      </c>
      <c r="K59" s="50"/>
      <c r="L59" s="51"/>
      <c r="M59" s="50">
        <v>4414</v>
      </c>
      <c r="N59" s="51">
        <v>4414</v>
      </c>
    </row>
    <row r="60" spans="1:14" s="14" customFormat="1" x14ac:dyDescent="0.2">
      <c r="A60" s="39">
        <v>3445</v>
      </c>
      <c r="B60" s="35" t="s">
        <v>105</v>
      </c>
      <c r="C60" s="12" t="s">
        <v>51</v>
      </c>
      <c r="D60" s="32" t="s">
        <v>28</v>
      </c>
      <c r="E60" s="24" t="s">
        <v>95</v>
      </c>
      <c r="F60" s="13" t="s">
        <v>28</v>
      </c>
      <c r="G60" s="28">
        <v>410</v>
      </c>
      <c r="H60" s="51">
        <v>18036</v>
      </c>
      <c r="I60" s="51">
        <v>0</v>
      </c>
      <c r="J60" s="50">
        <v>0</v>
      </c>
      <c r="K60" s="50">
        <v>801</v>
      </c>
      <c r="L60" s="51">
        <v>17235</v>
      </c>
      <c r="M60" s="50">
        <v>0</v>
      </c>
      <c r="N60" s="51">
        <v>17235</v>
      </c>
    </row>
    <row r="61" spans="1:14" s="14" customFormat="1" x14ac:dyDescent="0.2">
      <c r="A61" s="39">
        <v>3107</v>
      </c>
      <c r="B61" s="35" t="s">
        <v>106</v>
      </c>
      <c r="C61" s="12" t="s">
        <v>47</v>
      </c>
      <c r="D61" s="32" t="s">
        <v>28</v>
      </c>
      <c r="E61" s="24" t="s">
        <v>95</v>
      </c>
      <c r="F61" s="13" t="s">
        <v>28</v>
      </c>
      <c r="G61" s="28">
        <v>101</v>
      </c>
      <c r="H61" s="51">
        <v>4443</v>
      </c>
      <c r="I61" s="51">
        <v>4246</v>
      </c>
      <c r="J61" s="50">
        <v>197</v>
      </c>
      <c r="K61" s="50"/>
      <c r="L61" s="51"/>
      <c r="M61" s="50">
        <v>4246</v>
      </c>
      <c r="N61" s="51">
        <v>4246</v>
      </c>
    </row>
    <row r="62" spans="1:14" s="14" customFormat="1" x14ac:dyDescent="0.2">
      <c r="A62" s="39">
        <v>3105</v>
      </c>
      <c r="B62" s="35" t="s">
        <v>107</v>
      </c>
      <c r="C62" s="12" t="s">
        <v>45</v>
      </c>
      <c r="D62" s="32" t="s">
        <v>28</v>
      </c>
      <c r="E62" s="24" t="s">
        <v>95</v>
      </c>
      <c r="F62" s="13" t="s">
        <v>28</v>
      </c>
      <c r="G62" s="28">
        <v>173</v>
      </c>
      <c r="H62" s="51">
        <v>7610</v>
      </c>
      <c r="I62" s="51">
        <v>7272</v>
      </c>
      <c r="J62" s="50">
        <v>338</v>
      </c>
      <c r="K62" s="50"/>
      <c r="L62" s="51"/>
      <c r="M62" s="50">
        <v>7272</v>
      </c>
      <c r="N62" s="51">
        <v>7272</v>
      </c>
    </row>
    <row r="63" spans="1:14" s="14" customFormat="1" x14ac:dyDescent="0.2">
      <c r="A63" s="39">
        <v>3109</v>
      </c>
      <c r="B63" s="35" t="s">
        <v>108</v>
      </c>
      <c r="C63" s="12" t="s">
        <v>47</v>
      </c>
      <c r="D63" s="32" t="s">
        <v>28</v>
      </c>
      <c r="E63" s="24" t="s">
        <v>95</v>
      </c>
      <c r="F63" s="13" t="s">
        <v>28</v>
      </c>
      <c r="G63" s="28">
        <v>112</v>
      </c>
      <c r="H63" s="51">
        <v>4927</v>
      </c>
      <c r="I63" s="51">
        <v>4708</v>
      </c>
      <c r="J63" s="50">
        <v>219</v>
      </c>
      <c r="K63" s="50"/>
      <c r="L63" s="51"/>
      <c r="M63" s="50">
        <v>4708</v>
      </c>
      <c r="N63" s="51">
        <v>4708</v>
      </c>
    </row>
    <row r="64" spans="1:14" s="14" customFormat="1" x14ac:dyDescent="0.2">
      <c r="A64" s="39">
        <v>3446</v>
      </c>
      <c r="B64" s="35" t="s">
        <v>109</v>
      </c>
      <c r="C64" s="12" t="s">
        <v>47</v>
      </c>
      <c r="D64" s="32" t="s">
        <v>28</v>
      </c>
      <c r="E64" s="24" t="s">
        <v>95</v>
      </c>
      <c r="F64" s="13" t="s">
        <v>28</v>
      </c>
      <c r="G64" s="28">
        <v>229</v>
      </c>
      <c r="H64" s="51">
        <v>10074</v>
      </c>
      <c r="I64" s="51">
        <v>9627</v>
      </c>
      <c r="J64" s="50">
        <v>447</v>
      </c>
      <c r="K64" s="50"/>
      <c r="L64" s="51"/>
      <c r="M64" s="50">
        <v>9627</v>
      </c>
      <c r="N64" s="51">
        <v>9627</v>
      </c>
    </row>
    <row r="65" spans="1:14" s="14" customFormat="1" x14ac:dyDescent="0.2">
      <c r="A65" s="39">
        <v>3447</v>
      </c>
      <c r="B65" s="35" t="s">
        <v>110</v>
      </c>
      <c r="C65" s="12" t="s">
        <v>111</v>
      </c>
      <c r="D65" s="32" t="s">
        <v>84</v>
      </c>
      <c r="E65" s="24" t="s">
        <v>95</v>
      </c>
      <c r="F65" s="13" t="s">
        <v>28</v>
      </c>
      <c r="G65" s="28">
        <v>205</v>
      </c>
      <c r="H65" s="51">
        <v>9018</v>
      </c>
      <c r="I65" s="51">
        <v>0</v>
      </c>
      <c r="J65" s="50">
        <v>0</v>
      </c>
      <c r="K65" s="50">
        <v>400</v>
      </c>
      <c r="L65" s="51">
        <v>8618</v>
      </c>
      <c r="M65" s="50">
        <v>0</v>
      </c>
      <c r="N65" s="51">
        <v>8618</v>
      </c>
    </row>
    <row r="66" spans="1:14" s="14" customFormat="1" x14ac:dyDescent="0.2">
      <c r="A66" s="39">
        <v>2249</v>
      </c>
      <c r="B66" s="35" t="s">
        <v>112</v>
      </c>
      <c r="C66" s="12" t="s">
        <v>45</v>
      </c>
      <c r="D66" s="32" t="s">
        <v>28</v>
      </c>
      <c r="E66" s="24" t="s">
        <v>95</v>
      </c>
      <c r="F66" s="13" t="s">
        <v>28</v>
      </c>
      <c r="G66" s="28">
        <v>182</v>
      </c>
      <c r="H66" s="51">
        <v>8006</v>
      </c>
      <c r="I66" s="51">
        <v>7651</v>
      </c>
      <c r="J66" s="50">
        <v>355</v>
      </c>
      <c r="K66" s="50"/>
      <c r="L66" s="51"/>
      <c r="M66" s="50">
        <v>7651</v>
      </c>
      <c r="N66" s="51">
        <v>7651</v>
      </c>
    </row>
    <row r="67" spans="1:14" s="14" customFormat="1" ht="13.5" thickBot="1" x14ac:dyDescent="0.25">
      <c r="A67" s="39">
        <v>2250</v>
      </c>
      <c r="B67" s="35" t="s">
        <v>113</v>
      </c>
      <c r="C67" s="12" t="s">
        <v>45</v>
      </c>
      <c r="D67" s="32" t="s">
        <v>28</v>
      </c>
      <c r="E67" s="24" t="s">
        <v>95</v>
      </c>
      <c r="F67" s="13" t="s">
        <v>28</v>
      </c>
      <c r="G67" s="28">
        <v>357</v>
      </c>
      <c r="H67" s="51">
        <v>15704</v>
      </c>
      <c r="I67" s="51">
        <v>15007</v>
      </c>
      <c r="J67" s="50">
        <v>697</v>
      </c>
      <c r="K67" s="50"/>
      <c r="L67" s="51"/>
      <c r="M67" s="50">
        <v>15007</v>
      </c>
      <c r="N67" s="51">
        <v>15007</v>
      </c>
    </row>
    <row r="68" spans="1:14" s="14" customFormat="1" ht="13.5" thickBot="1" x14ac:dyDescent="0.25">
      <c r="A68" s="40"/>
      <c r="B68" s="36"/>
      <c r="C68" s="21"/>
      <c r="D68" s="33"/>
      <c r="E68" s="25" t="s">
        <v>95</v>
      </c>
      <c r="F68" s="22" t="s">
        <v>28</v>
      </c>
      <c r="G68" s="29" t="s">
        <v>76</v>
      </c>
      <c r="H68" s="52">
        <v>164876</v>
      </c>
      <c r="I68" s="52">
        <v>99838</v>
      </c>
      <c r="J68" s="53">
        <v>4639</v>
      </c>
      <c r="K68" s="53">
        <v>2682</v>
      </c>
      <c r="L68" s="52">
        <v>57717</v>
      </c>
      <c r="M68" s="53">
        <v>99838</v>
      </c>
      <c r="N68" s="52">
        <v>157555</v>
      </c>
    </row>
    <row r="69" spans="1:14" s="14" customFormat="1" ht="13.5" thickBot="1" x14ac:dyDescent="0.25">
      <c r="A69" s="42"/>
      <c r="B69" s="43" t="s">
        <v>133</v>
      </c>
      <c r="C69" s="44"/>
      <c r="D69" s="45"/>
      <c r="E69" s="25"/>
      <c r="F69" s="22"/>
      <c r="G69" s="29"/>
      <c r="H69" s="52">
        <f>H68+H48+H31</f>
        <v>559245</v>
      </c>
      <c r="I69" s="52">
        <f t="shared" ref="I69:N69" si="0">I68+I48+I31</f>
        <v>435081</v>
      </c>
      <c r="J69" s="53">
        <f t="shared" si="0"/>
        <v>20215</v>
      </c>
      <c r="K69" s="53">
        <f t="shared" si="0"/>
        <v>4616</v>
      </c>
      <c r="L69" s="52">
        <f t="shared" si="0"/>
        <v>99333</v>
      </c>
      <c r="M69" s="53">
        <f t="shared" si="0"/>
        <v>435081</v>
      </c>
      <c r="N69" s="52">
        <f t="shared" si="0"/>
        <v>534414</v>
      </c>
    </row>
    <row r="70" spans="1:14" s="14" customFormat="1" x14ac:dyDescent="0.2">
      <c r="A70" s="39">
        <v>4000</v>
      </c>
      <c r="B70" s="35" t="s">
        <v>114</v>
      </c>
      <c r="C70" s="12" t="s">
        <v>111</v>
      </c>
      <c r="D70" s="32" t="s">
        <v>84</v>
      </c>
      <c r="E70" s="24" t="s">
        <v>29</v>
      </c>
      <c r="F70" s="13" t="s">
        <v>32</v>
      </c>
      <c r="G70" s="28">
        <v>291</v>
      </c>
      <c r="H70" s="51">
        <v>10255</v>
      </c>
      <c r="I70" s="51"/>
      <c r="J70" s="50"/>
      <c r="K70" s="50">
        <v>568</v>
      </c>
      <c r="L70" s="51">
        <v>9687</v>
      </c>
      <c r="M70" s="50"/>
      <c r="N70" s="51">
        <v>9687</v>
      </c>
    </row>
    <row r="71" spans="1:14" s="14" customFormat="1" x14ac:dyDescent="0.2">
      <c r="A71" s="39">
        <v>5400</v>
      </c>
      <c r="B71" s="35" t="s">
        <v>115</v>
      </c>
      <c r="C71" s="12" t="s">
        <v>111</v>
      </c>
      <c r="D71" s="32" t="s">
        <v>84</v>
      </c>
      <c r="E71" s="24" t="s">
        <v>29</v>
      </c>
      <c r="F71" s="13" t="s">
        <v>32</v>
      </c>
      <c r="G71" s="28">
        <v>912</v>
      </c>
      <c r="H71" s="51">
        <v>32140</v>
      </c>
      <c r="I71" s="51"/>
      <c r="J71" s="50"/>
      <c r="K71" s="50">
        <v>1781</v>
      </c>
      <c r="L71" s="51">
        <v>30359</v>
      </c>
      <c r="M71" s="50"/>
      <c r="N71" s="51">
        <v>30359</v>
      </c>
    </row>
    <row r="72" spans="1:14" s="14" customFormat="1" x14ac:dyDescent="0.2">
      <c r="A72" s="39">
        <v>4107</v>
      </c>
      <c r="B72" s="35" t="s">
        <v>116</v>
      </c>
      <c r="C72" s="12" t="s">
        <v>111</v>
      </c>
      <c r="D72" s="32" t="s">
        <v>84</v>
      </c>
      <c r="E72" s="24" t="s">
        <v>29</v>
      </c>
      <c r="F72" s="13" t="s">
        <v>32</v>
      </c>
      <c r="G72" s="28">
        <v>893</v>
      </c>
      <c r="H72" s="51">
        <v>31470</v>
      </c>
      <c r="I72" s="51"/>
      <c r="J72" s="50"/>
      <c r="K72" s="50">
        <v>1744</v>
      </c>
      <c r="L72" s="51">
        <v>29726</v>
      </c>
      <c r="M72" s="50"/>
      <c r="N72" s="51">
        <v>29726</v>
      </c>
    </row>
    <row r="73" spans="1:14" s="14" customFormat="1" x14ac:dyDescent="0.2">
      <c r="A73" s="39">
        <v>5401</v>
      </c>
      <c r="B73" s="35" t="s">
        <v>117</v>
      </c>
      <c r="C73" s="12" t="s">
        <v>111</v>
      </c>
      <c r="D73" s="32" t="s">
        <v>84</v>
      </c>
      <c r="E73" s="24" t="s">
        <v>29</v>
      </c>
      <c r="F73" s="13" t="s">
        <v>32</v>
      </c>
      <c r="G73" s="28">
        <v>885</v>
      </c>
      <c r="H73" s="51">
        <v>31189</v>
      </c>
      <c r="I73" s="51"/>
      <c r="J73" s="50"/>
      <c r="K73" s="50">
        <v>1728</v>
      </c>
      <c r="L73" s="51">
        <v>29461</v>
      </c>
      <c r="M73" s="50"/>
      <c r="N73" s="51">
        <v>29461</v>
      </c>
    </row>
    <row r="74" spans="1:14" s="14" customFormat="1" x14ac:dyDescent="0.2">
      <c r="A74" s="39">
        <v>4132</v>
      </c>
      <c r="B74" s="35" t="s">
        <v>118</v>
      </c>
      <c r="C74" s="12" t="s">
        <v>111</v>
      </c>
      <c r="D74" s="32" t="s">
        <v>84</v>
      </c>
      <c r="E74" s="24" t="s">
        <v>29</v>
      </c>
      <c r="F74" s="13" t="s">
        <v>32</v>
      </c>
      <c r="G74" s="28">
        <v>862</v>
      </c>
      <c r="H74" s="51">
        <v>30378</v>
      </c>
      <c r="I74" s="51"/>
      <c r="J74" s="50"/>
      <c r="K74" s="50">
        <v>1683</v>
      </c>
      <c r="L74" s="51">
        <v>28695</v>
      </c>
      <c r="M74" s="50"/>
      <c r="N74" s="51">
        <v>28695</v>
      </c>
    </row>
    <row r="75" spans="1:14" s="14" customFormat="1" x14ac:dyDescent="0.2">
      <c r="A75" s="39">
        <v>4002</v>
      </c>
      <c r="B75" s="35" t="s">
        <v>10</v>
      </c>
      <c r="C75" s="12" t="s">
        <v>119</v>
      </c>
      <c r="D75" s="32" t="s">
        <v>84</v>
      </c>
      <c r="E75" s="24" t="s">
        <v>29</v>
      </c>
      <c r="F75" s="13" t="s">
        <v>32</v>
      </c>
      <c r="G75" s="28">
        <v>44</v>
      </c>
      <c r="H75" s="51">
        <v>1551</v>
      </c>
      <c r="I75" s="51"/>
      <c r="J75" s="50"/>
      <c r="K75" s="50">
        <v>86</v>
      </c>
      <c r="L75" s="51">
        <v>1465</v>
      </c>
      <c r="M75" s="50"/>
      <c r="N75" s="51">
        <v>1465</v>
      </c>
    </row>
    <row r="76" spans="1:14" s="14" customFormat="1" x14ac:dyDescent="0.2">
      <c r="A76" s="39">
        <v>4608</v>
      </c>
      <c r="B76" s="35" t="s">
        <v>120</v>
      </c>
      <c r="C76" s="12" t="s">
        <v>51</v>
      </c>
      <c r="D76" s="32" t="s">
        <v>121</v>
      </c>
      <c r="E76" s="24" t="s">
        <v>29</v>
      </c>
      <c r="F76" s="13" t="s">
        <v>32</v>
      </c>
      <c r="G76" s="28">
        <v>807</v>
      </c>
      <c r="H76" s="51">
        <v>28440</v>
      </c>
      <c r="I76" s="51"/>
      <c r="J76" s="50"/>
      <c r="K76" s="50">
        <v>1576</v>
      </c>
      <c r="L76" s="51">
        <v>26864</v>
      </c>
      <c r="M76" s="50"/>
      <c r="N76" s="51">
        <v>26864</v>
      </c>
    </row>
    <row r="77" spans="1:14" s="14" customFormat="1" ht="13.5" thickBot="1" x14ac:dyDescent="0.25">
      <c r="A77" s="39">
        <v>4607</v>
      </c>
      <c r="B77" s="35" t="s">
        <v>122</v>
      </c>
      <c r="C77" s="12" t="s">
        <v>51</v>
      </c>
      <c r="D77" s="32" t="s">
        <v>32</v>
      </c>
      <c r="E77" s="24" t="s">
        <v>29</v>
      </c>
      <c r="F77" s="13" t="s">
        <v>32</v>
      </c>
      <c r="G77" s="28">
        <v>196</v>
      </c>
      <c r="H77" s="51">
        <v>6907</v>
      </c>
      <c r="I77" s="51"/>
      <c r="J77" s="50"/>
      <c r="K77" s="50">
        <v>383</v>
      </c>
      <c r="L77" s="51">
        <v>6524</v>
      </c>
      <c r="M77" s="50"/>
      <c r="N77" s="51">
        <v>6524</v>
      </c>
    </row>
    <row r="78" spans="1:14" s="14" customFormat="1" ht="13.5" thickBot="1" x14ac:dyDescent="0.25">
      <c r="A78" s="40"/>
      <c r="B78" s="36"/>
      <c r="C78" s="21"/>
      <c r="D78" s="33"/>
      <c r="E78" s="25" t="s">
        <v>29</v>
      </c>
      <c r="F78" s="22" t="s">
        <v>32</v>
      </c>
      <c r="G78" s="29" t="s">
        <v>76</v>
      </c>
      <c r="H78" s="52">
        <v>172330</v>
      </c>
      <c r="I78" s="52">
        <v>0</v>
      </c>
      <c r="J78" s="53">
        <v>0</v>
      </c>
      <c r="K78" s="53">
        <v>9549</v>
      </c>
      <c r="L78" s="52">
        <v>162781</v>
      </c>
      <c r="M78" s="53">
        <v>0</v>
      </c>
      <c r="N78" s="52">
        <v>162781</v>
      </c>
    </row>
    <row r="79" spans="1:14" s="14" customFormat="1" x14ac:dyDescent="0.2">
      <c r="A79" s="39">
        <v>4001</v>
      </c>
      <c r="B79" s="35" t="s">
        <v>123</v>
      </c>
      <c r="C79" s="12" t="s">
        <v>45</v>
      </c>
      <c r="D79" s="32" t="s">
        <v>84</v>
      </c>
      <c r="E79" s="24" t="s">
        <v>31</v>
      </c>
      <c r="F79" s="13" t="s">
        <v>32</v>
      </c>
      <c r="G79" s="28">
        <v>429</v>
      </c>
      <c r="H79" s="51">
        <v>15119</v>
      </c>
      <c r="I79" s="51"/>
      <c r="J79" s="50"/>
      <c r="K79" s="50">
        <v>838</v>
      </c>
      <c r="L79" s="51">
        <v>14281</v>
      </c>
      <c r="M79" s="50"/>
      <c r="N79" s="51">
        <v>14281</v>
      </c>
    </row>
    <row r="80" spans="1:14" s="14" customFormat="1" x14ac:dyDescent="0.2">
      <c r="A80" s="39">
        <v>4130</v>
      </c>
      <c r="B80" s="35" t="s">
        <v>124</v>
      </c>
      <c r="C80" s="12" t="s">
        <v>125</v>
      </c>
      <c r="D80" s="32" t="s">
        <v>126</v>
      </c>
      <c r="E80" s="24" t="s">
        <v>31</v>
      </c>
      <c r="F80" s="13" t="s">
        <v>32</v>
      </c>
      <c r="G80" s="28">
        <v>958</v>
      </c>
      <c r="H80" s="51">
        <v>33761</v>
      </c>
      <c r="I80" s="51"/>
      <c r="J80" s="50"/>
      <c r="K80" s="50">
        <v>1871</v>
      </c>
      <c r="L80" s="51">
        <v>31890</v>
      </c>
      <c r="M80" s="50"/>
      <c r="N80" s="51">
        <v>31890</v>
      </c>
    </row>
    <row r="81" spans="1:14" s="14" customFormat="1" x14ac:dyDescent="0.2">
      <c r="A81" s="39">
        <v>4004</v>
      </c>
      <c r="B81" s="37" t="s">
        <v>12</v>
      </c>
      <c r="C81" s="16" t="s">
        <v>119</v>
      </c>
      <c r="D81" s="32" t="s">
        <v>84</v>
      </c>
      <c r="E81" s="26" t="s">
        <v>31</v>
      </c>
      <c r="F81" s="15" t="s">
        <v>32</v>
      </c>
      <c r="G81" s="28">
        <v>43</v>
      </c>
      <c r="H81" s="51">
        <v>1515</v>
      </c>
      <c r="I81" s="51"/>
      <c r="J81" s="50"/>
      <c r="K81" s="50">
        <v>84</v>
      </c>
      <c r="L81" s="51">
        <v>1431</v>
      </c>
      <c r="M81" s="50"/>
      <c r="N81" s="51">
        <v>1431</v>
      </c>
    </row>
    <row r="82" spans="1:14" s="14" customFormat="1" ht="13.5" thickBot="1" x14ac:dyDescent="0.25">
      <c r="A82" s="39">
        <v>4138</v>
      </c>
      <c r="B82" s="35" t="s">
        <v>127</v>
      </c>
      <c r="C82" s="12" t="s">
        <v>111</v>
      </c>
      <c r="D82" s="32" t="s">
        <v>84</v>
      </c>
      <c r="E82" s="24" t="s">
        <v>31</v>
      </c>
      <c r="F82" s="13" t="s">
        <v>32</v>
      </c>
      <c r="G82" s="28">
        <v>1087</v>
      </c>
      <c r="H82" s="51">
        <v>38307</v>
      </c>
      <c r="I82" s="51"/>
      <c r="J82" s="50"/>
      <c r="K82" s="50">
        <v>2123</v>
      </c>
      <c r="L82" s="51">
        <v>36184</v>
      </c>
      <c r="M82" s="50"/>
      <c r="N82" s="51">
        <v>36184</v>
      </c>
    </row>
    <row r="83" spans="1:14" s="14" customFormat="1" ht="13.5" thickBot="1" x14ac:dyDescent="0.25">
      <c r="A83" s="40"/>
      <c r="B83" s="36"/>
      <c r="C83" s="21"/>
      <c r="D83" s="33"/>
      <c r="E83" s="25" t="s">
        <v>31</v>
      </c>
      <c r="F83" s="22" t="s">
        <v>32</v>
      </c>
      <c r="G83" s="29" t="s">
        <v>76</v>
      </c>
      <c r="H83" s="52">
        <v>88702</v>
      </c>
      <c r="I83" s="52">
        <v>0</v>
      </c>
      <c r="J83" s="53">
        <v>0</v>
      </c>
      <c r="K83" s="53">
        <v>4916</v>
      </c>
      <c r="L83" s="52">
        <v>83786</v>
      </c>
      <c r="M83" s="53">
        <v>0</v>
      </c>
      <c r="N83" s="52">
        <v>83786</v>
      </c>
    </row>
    <row r="84" spans="1:14" s="14" customFormat="1" x14ac:dyDescent="0.2">
      <c r="A84" s="39">
        <v>4128</v>
      </c>
      <c r="B84" s="35" t="s">
        <v>14</v>
      </c>
      <c r="C84" s="12" t="s">
        <v>111</v>
      </c>
      <c r="D84" s="32" t="s">
        <v>84</v>
      </c>
      <c r="E84" s="24" t="s">
        <v>95</v>
      </c>
      <c r="F84" s="13" t="s">
        <v>32</v>
      </c>
      <c r="G84" s="28">
        <v>1245</v>
      </c>
      <c r="H84" s="51">
        <v>43875</v>
      </c>
      <c r="I84" s="51"/>
      <c r="J84" s="50"/>
      <c r="K84" s="50">
        <v>2431</v>
      </c>
      <c r="L84" s="51">
        <v>41444</v>
      </c>
      <c r="M84" s="50"/>
      <c r="N84" s="51">
        <v>41444</v>
      </c>
    </row>
    <row r="85" spans="1:14" s="14" customFormat="1" x14ac:dyDescent="0.2">
      <c r="A85" s="39">
        <v>4133</v>
      </c>
      <c r="B85" s="35" t="s">
        <v>23</v>
      </c>
      <c r="C85" s="12" t="s">
        <v>111</v>
      </c>
      <c r="D85" s="32" t="s">
        <v>84</v>
      </c>
      <c r="E85" s="24" t="s">
        <v>95</v>
      </c>
      <c r="F85" s="13" t="s">
        <v>32</v>
      </c>
      <c r="G85" s="28">
        <v>431</v>
      </c>
      <c r="H85" s="51">
        <v>15189</v>
      </c>
      <c r="I85" s="51"/>
      <c r="J85" s="50"/>
      <c r="K85" s="50">
        <v>842</v>
      </c>
      <c r="L85" s="51">
        <v>14347</v>
      </c>
      <c r="M85" s="50"/>
      <c r="N85" s="51">
        <v>14347</v>
      </c>
    </row>
    <row r="86" spans="1:14" s="14" customFormat="1" x14ac:dyDescent="0.2">
      <c r="A86" s="39">
        <v>4003</v>
      </c>
      <c r="B86" s="37" t="s">
        <v>128</v>
      </c>
      <c r="C86" s="12" t="s">
        <v>119</v>
      </c>
      <c r="D86" s="32" t="s">
        <v>84</v>
      </c>
      <c r="E86" s="24" t="s">
        <v>95</v>
      </c>
      <c r="F86" s="13" t="s">
        <v>32</v>
      </c>
      <c r="G86" s="28">
        <v>63</v>
      </c>
      <c r="H86" s="51">
        <v>2220</v>
      </c>
      <c r="I86" s="51"/>
      <c r="J86" s="50"/>
      <c r="K86" s="50">
        <v>123</v>
      </c>
      <c r="L86" s="51">
        <v>2097</v>
      </c>
      <c r="M86" s="50"/>
      <c r="N86" s="51">
        <v>2097</v>
      </c>
    </row>
    <row r="87" spans="1:14" s="14" customFormat="1" ht="13.5" thickBot="1" x14ac:dyDescent="0.25">
      <c r="A87" s="39">
        <v>4134</v>
      </c>
      <c r="B87" s="35" t="s">
        <v>129</v>
      </c>
      <c r="C87" s="12" t="s">
        <v>111</v>
      </c>
      <c r="D87" s="32" t="s">
        <v>84</v>
      </c>
      <c r="E87" s="24" t="s">
        <v>95</v>
      </c>
      <c r="F87" s="13" t="s">
        <v>32</v>
      </c>
      <c r="G87" s="28">
        <v>1183</v>
      </c>
      <c r="H87" s="51">
        <v>41690</v>
      </c>
      <c r="I87" s="51"/>
      <c r="J87" s="50"/>
      <c r="K87" s="50">
        <v>2310</v>
      </c>
      <c r="L87" s="51">
        <v>39380</v>
      </c>
      <c r="M87" s="50"/>
      <c r="N87" s="51">
        <v>39380</v>
      </c>
    </row>
    <row r="88" spans="1:14" s="14" customFormat="1" ht="13.5" thickBot="1" x14ac:dyDescent="0.25">
      <c r="A88" s="40"/>
      <c r="B88" s="36"/>
      <c r="C88" s="21"/>
      <c r="D88" s="33"/>
      <c r="E88" s="25" t="s">
        <v>95</v>
      </c>
      <c r="F88" s="22" t="s">
        <v>32</v>
      </c>
      <c r="G88" s="29" t="s">
        <v>76</v>
      </c>
      <c r="H88" s="52">
        <v>102974</v>
      </c>
      <c r="I88" s="52">
        <v>0</v>
      </c>
      <c r="J88" s="53">
        <v>0</v>
      </c>
      <c r="K88" s="53">
        <v>5706</v>
      </c>
      <c r="L88" s="52">
        <v>97268</v>
      </c>
      <c r="M88" s="53">
        <v>0</v>
      </c>
      <c r="N88" s="52">
        <v>97268</v>
      </c>
    </row>
    <row r="89" spans="1:14" ht="13.5" thickBot="1" x14ac:dyDescent="0.25">
      <c r="A89" s="40"/>
      <c r="B89" s="36" t="s">
        <v>134</v>
      </c>
      <c r="C89" s="21"/>
      <c r="D89" s="33"/>
      <c r="E89" s="46"/>
      <c r="F89" s="47" t="s">
        <v>130</v>
      </c>
      <c r="G89" s="60"/>
      <c r="H89" s="52">
        <f>H88+H83+H78</f>
        <v>364006</v>
      </c>
      <c r="I89" s="61">
        <f t="shared" ref="I89:N89" si="1">I88+I83+I78</f>
        <v>0</v>
      </c>
      <c r="J89" s="53">
        <f t="shared" si="1"/>
        <v>0</v>
      </c>
      <c r="K89" s="53">
        <f t="shared" si="1"/>
        <v>20171</v>
      </c>
      <c r="L89" s="52">
        <f t="shared" si="1"/>
        <v>343835</v>
      </c>
      <c r="M89" s="53">
        <f t="shared" si="1"/>
        <v>0</v>
      </c>
      <c r="N89" s="52">
        <f t="shared" si="1"/>
        <v>343835</v>
      </c>
    </row>
    <row r="90" spans="1:14" ht="13.5" thickBot="1" x14ac:dyDescent="0.25">
      <c r="A90" s="48"/>
      <c r="B90" s="43" t="s">
        <v>26</v>
      </c>
      <c r="C90" s="57"/>
      <c r="D90" s="57"/>
      <c r="E90" s="57"/>
      <c r="F90" s="57"/>
      <c r="G90" s="57"/>
      <c r="H90" s="59">
        <f>H89+H69</f>
        <v>923251</v>
      </c>
      <c r="I90" s="58">
        <f>I89+I69</f>
        <v>435081</v>
      </c>
      <c r="J90" s="58"/>
      <c r="K90" s="58"/>
      <c r="L90" s="59">
        <f>L89+L69</f>
        <v>443168</v>
      </c>
      <c r="M90" s="58"/>
      <c r="N90" s="59">
        <f>N89+N69</f>
        <v>878249</v>
      </c>
    </row>
    <row r="91" spans="1:14" ht="13.5" thickBot="1" x14ac:dyDescent="0.25">
      <c r="B91" t="s">
        <v>135</v>
      </c>
      <c r="H91" s="1"/>
      <c r="I91" s="1"/>
      <c r="J91" s="1"/>
      <c r="K91" s="1"/>
      <c r="L91" s="1"/>
      <c r="M91" s="1"/>
      <c r="N91" s="56">
        <f>H69-N69+H89-N89</f>
        <v>45002</v>
      </c>
    </row>
  </sheetData>
  <pageMargins left="0.7" right="0.7" top="0.75" bottom="0.75" header="0.3" footer="0.3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A</vt:lpstr>
      <vt:lpstr>Appendix B</vt:lpstr>
      <vt:lpstr>Sheet3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Marie Lane</cp:lastModifiedBy>
  <cp:lastPrinted>2016-12-08T12:25:55Z</cp:lastPrinted>
  <dcterms:created xsi:type="dcterms:W3CDTF">2016-10-07T09:28:09Z</dcterms:created>
  <dcterms:modified xsi:type="dcterms:W3CDTF">2016-12-08T12:26:04Z</dcterms:modified>
</cp:coreProperties>
</file>