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68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36" i="1" l="1"/>
  <c r="B36" i="1"/>
  <c r="D33" i="1"/>
  <c r="B33" i="1"/>
  <c r="C33" i="1" l="1"/>
  <c r="D14" i="1" l="1"/>
  <c r="D16" i="1" l="1"/>
  <c r="E13" i="1"/>
  <c r="D13" i="1"/>
  <c r="D8" i="1"/>
  <c r="G8" i="1" l="1"/>
  <c r="F8" i="1"/>
  <c r="E8" i="1"/>
  <c r="H26" i="1" l="1"/>
  <c r="E26" i="1"/>
  <c r="C26" i="1"/>
  <c r="F19" i="1"/>
  <c r="F26" i="1" s="1"/>
  <c r="G19" i="1" s="1"/>
  <c r="G26" i="1" s="1"/>
  <c r="H19" i="1" s="1"/>
  <c r="D19" i="1"/>
  <c r="D26" i="1" s="1"/>
  <c r="E19" i="1" s="1"/>
  <c r="C22" i="1"/>
  <c r="C20" i="1"/>
  <c r="C11" i="1"/>
</calcChain>
</file>

<file path=xl/sharedStrings.xml><?xml version="1.0" encoding="utf-8"?>
<sst xmlns="http://schemas.openxmlformats.org/spreadsheetml/2006/main" count="51" uniqueCount="39">
  <si>
    <t>Specific</t>
  </si>
  <si>
    <t>Budget headings</t>
  </si>
  <si>
    <t>Current Year Budget (2015/16)</t>
  </si>
  <si>
    <t>Forecast potential budget (increases/decreases)</t>
  </si>
  <si>
    <t>2016/17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</si>
  <si>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</si>
  <si>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</si>
  <si>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</si>
  <si>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</si>
  <si>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</si>
  <si>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</si>
  <si>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</si>
  <si>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increases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</si>
  <si>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</si>
  <si>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</si>
  <si>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</si>
  <si>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</si>
  <si>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</si>
  <si>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</si>
  <si>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</si>
  <si>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</si>
  <si>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</si>
  <si>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</si>
  <si>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inflation</t>
  </si>
  <si>
    <t>Schools budget predictions</t>
  </si>
  <si>
    <t>Anticipated budget balances</t>
  </si>
  <si>
    <t>N/A</t>
  </si>
  <si>
    <t>Existing recurrent allocations to EY, SEN and other services</t>
  </si>
  <si>
    <t>tbc</t>
  </si>
  <si>
    <t>pupils used to forcast DSG increased used to predict pupil AWPU growth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</si>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</sst>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AWPU%20EST%20volume%20increase%202016-17%20to%20include%20%20academies%20-%2018.6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ervices/Meetings/Schools'%20Forum/2015/20%20January/4.1%20DSG%20budget%2020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/>
      <sheetData sheetId="1"/>
      <sheetData sheetId="2"/>
      <sheetData sheetId="3"/>
      <sheetData sheetId="4">
        <row r="11">
          <cell r="J11">
            <v>2495533.5257945913</v>
          </cell>
        </row>
      </sheetData>
      <sheetData sheetId="5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PUVOLE"/>
      <sheetName val="AWPUPLUS Calcs"/>
      <sheetName val="Oct 2015"/>
    </sheetNames>
    <sheetDataSet>
      <sheetData sheetId="0" refreshError="1">
        <row r="40">
          <cell r="S40">
            <v>1122797.0300000086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H61">
            <v>178000</v>
          </cell>
        </row>
        <row r="68">
          <cell r="G68">
            <v>564492.94449670741</v>
          </cell>
        </row>
        <row r="69">
          <cell r="G69">
            <v>136507.05550329256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  <row r="92">
          <cell r="D92">
            <v>182000</v>
          </cell>
          <cell r="E9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view="pageLayout" zoomScaleNormal="100" workbookViewId="0">
      <selection activeCell="J9" sqref="J9"/>
    </sheetView>
  </sheetViews>
  <sheetFormatPr defaultRowHeight="12.75" x14ac:dyDescent="0.2"/>
  <cols>
    <col min="1" max="1" width="31.85546875" customWidth="1"/>
    <col min="2" max="2" width="11.85546875" customWidth="1"/>
    <col min="3" max="3" width="19.140625" customWidth="1"/>
    <col min="4" max="8" width="14.85546875" bestFit="1" customWidth="1"/>
    <col min="9" max="9" width="41.5703125" customWidth="1"/>
  </cols>
  <sheetData>
    <row r="3" spans="1:9" ht="13.5" thickBot="1" x14ac:dyDescent="0.25"/>
    <row r="4" spans="1:9" ht="15" x14ac:dyDescent="0.2">
      <c r="A4" s="21"/>
      <c r="B4" s="2" t="s">
        <v>0</v>
      </c>
      <c r="C4" s="16" t="s">
        <v>2</v>
      </c>
      <c r="D4" s="24" t="s">
        <v>3</v>
      </c>
      <c r="E4" s="25"/>
      <c r="F4" s="25"/>
      <c r="G4" s="25"/>
      <c r="H4" s="25"/>
      <c r="I4" s="26"/>
    </row>
    <row r="5" spans="1:9" ht="30.75" thickBot="1" x14ac:dyDescent="0.25">
      <c r="A5" s="22"/>
      <c r="B5" s="3" t="s">
        <v>1</v>
      </c>
      <c r="C5" s="23"/>
      <c r="D5" s="27"/>
      <c r="E5" s="28"/>
      <c r="F5" s="28"/>
      <c r="G5" s="28"/>
      <c r="H5" s="28"/>
      <c r="I5" s="29"/>
    </row>
    <row r="6" spans="1:9" ht="15.75" thickBot="1" x14ac:dyDescent="0.25">
      <c r="A6" s="1" t="s">
        <v>19</v>
      </c>
      <c r="B6" s="4"/>
      <c r="C6" s="17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.75" thickBot="1" x14ac:dyDescent="0.25">
      <c r="A7" s="1" t="s">
        <v>10</v>
      </c>
      <c r="B7" s="5"/>
      <c r="C7" s="7">
        <v>120265000</v>
      </c>
      <c r="D7" s="5"/>
      <c r="E7" s="5"/>
      <c r="F7" s="5"/>
      <c r="G7" s="5"/>
      <c r="H7" s="5"/>
      <c r="I7" s="5"/>
    </row>
    <row r="8" spans="1:9" ht="45.75" thickBot="1" x14ac:dyDescent="0.25">
      <c r="A8" s="1" t="s">
        <v>20</v>
      </c>
      <c r="B8" s="5" t="s">
        <v>21</v>
      </c>
      <c r="C8" s="5"/>
      <c r="D8" s="7">
        <f>424*4349</f>
        <v>1843976</v>
      </c>
      <c r="E8" s="7">
        <f>485*4349</f>
        <v>2109265</v>
      </c>
      <c r="F8" s="7">
        <f>542*4349</f>
        <v>2357158</v>
      </c>
      <c r="G8" s="7">
        <f>408*4349</f>
        <v>1774392</v>
      </c>
      <c r="H8" s="5" t="s">
        <v>26</v>
      </c>
      <c r="I8" s="5" t="s">
        <v>22</v>
      </c>
    </row>
    <row r="9" spans="1:9" ht="15.75" thickBot="1" x14ac:dyDescent="0.25">
      <c r="A9" s="1"/>
      <c r="B9" s="5"/>
      <c r="C9" s="5"/>
      <c r="D9" s="5"/>
      <c r="E9" s="5"/>
      <c r="F9" s="5"/>
      <c r="G9" s="5"/>
      <c r="H9" s="5"/>
      <c r="I9" s="5"/>
    </row>
    <row r="10" spans="1:9" ht="15.75" thickBot="1" x14ac:dyDescent="0.25">
      <c r="A10" s="1" t="s">
        <v>11</v>
      </c>
      <c r="B10" s="5"/>
      <c r="C10" s="7">
        <v>98069000</v>
      </c>
      <c r="D10" s="6"/>
      <c r="E10" s="5"/>
      <c r="F10" s="5"/>
      <c r="G10" s="5"/>
      <c r="H10" s="5"/>
      <c r="I10" s="5"/>
    </row>
    <row r="11" spans="1:9" ht="30.75" thickBot="1" x14ac:dyDescent="0.25">
      <c r="A11" s="1" t="s">
        <v>27</v>
      </c>
      <c r="B11" s="5"/>
      <c r="C11" s="8">
        <f>C7-C10</f>
        <v>22196000</v>
      </c>
      <c r="D11" s="5"/>
      <c r="E11" s="5"/>
      <c r="F11" s="5"/>
      <c r="G11" s="5"/>
      <c r="H11" s="5"/>
      <c r="I11" s="5"/>
    </row>
    <row r="12" spans="1:9" ht="15.75" thickBot="1" x14ac:dyDescent="0.25">
      <c r="A12" s="1" t="s">
        <v>12</v>
      </c>
      <c r="B12" s="5"/>
      <c r="C12" s="5"/>
      <c r="D12" s="5"/>
      <c r="E12" s="5"/>
      <c r="F12" s="5"/>
      <c r="G12" s="5"/>
      <c r="H12" s="5"/>
      <c r="I12" s="5"/>
    </row>
    <row r="13" spans="1:9" ht="15.75" thickBot="1" x14ac:dyDescent="0.25">
      <c r="A13" s="1"/>
      <c r="B13" s="5" t="s">
        <v>23</v>
      </c>
      <c r="C13" s="7"/>
      <c r="D13" s="7">
        <f>'[1]Summary 16-17 calcs'!$J$11</f>
        <v>2495533.5257945913</v>
      </c>
      <c r="E13" s="7">
        <f>'[1]Summary 17-18 calcs'!$J$11</f>
        <v>896778.13230539311</v>
      </c>
      <c r="F13" s="5" t="s">
        <v>28</v>
      </c>
      <c r="G13" s="5" t="s">
        <v>28</v>
      </c>
      <c r="H13" s="5" t="s">
        <v>28</v>
      </c>
      <c r="I13" s="5"/>
    </row>
    <row r="14" spans="1:9" ht="30.75" thickBot="1" x14ac:dyDescent="0.25">
      <c r="A14" s="1"/>
      <c r="B14" s="5" t="s">
        <v>21</v>
      </c>
      <c r="C14" s="7"/>
      <c r="D14" s="7">
        <f>[2]AWPUVOLE!$S$40</f>
        <v>1122797.0300000086</v>
      </c>
      <c r="E14" s="5" t="s">
        <v>28</v>
      </c>
      <c r="F14" s="5" t="s">
        <v>28</v>
      </c>
      <c r="G14" s="5" t="s">
        <v>28</v>
      </c>
      <c r="H14" s="5" t="s">
        <v>28</v>
      </c>
      <c r="I14" s="5" t="s">
        <v>29</v>
      </c>
    </row>
    <row r="15" spans="1:9" ht="15.75" thickBot="1" x14ac:dyDescent="0.25">
      <c r="A15" s="1" t="s">
        <v>13</v>
      </c>
      <c r="B15" s="5"/>
      <c r="C15" s="5"/>
      <c r="D15" s="5"/>
      <c r="E15" s="5"/>
      <c r="F15" s="5"/>
      <c r="G15" s="5"/>
      <c r="H15" s="5"/>
      <c r="I15" s="5"/>
    </row>
    <row r="16" spans="1:9" ht="30.75" thickBot="1" x14ac:dyDescent="0.25">
      <c r="A16" s="10" t="s">
        <v>14</v>
      </c>
      <c r="B16" s="11"/>
      <c r="C16" s="12"/>
      <c r="D16" s="13">
        <f>D8-D13-D14+D15</f>
        <v>-1774354.5557945999</v>
      </c>
      <c r="E16" s="13"/>
      <c r="F16" s="13"/>
      <c r="G16" s="13"/>
      <c r="H16" s="13"/>
      <c r="I16" s="5"/>
    </row>
    <row r="17" spans="1:9" ht="15.75" thickBot="1" x14ac:dyDescent="0.25">
      <c r="A17" s="1"/>
      <c r="B17" s="5"/>
      <c r="C17" s="5"/>
      <c r="D17" s="5"/>
      <c r="E17" s="5"/>
      <c r="F17" s="5"/>
      <c r="G17" s="5"/>
      <c r="H17" s="5"/>
      <c r="I17" s="5"/>
    </row>
    <row r="18" spans="1:9" ht="15.75" thickBot="1" x14ac:dyDescent="0.25">
      <c r="A18" s="1"/>
      <c r="B18" s="5"/>
      <c r="C18" s="5"/>
      <c r="D18" s="5"/>
      <c r="E18" s="5"/>
      <c r="F18" s="5"/>
      <c r="G18" s="5"/>
      <c r="H18" s="5"/>
      <c r="I18" s="5"/>
    </row>
    <row r="19" spans="1:9" ht="30.75" thickBot="1" x14ac:dyDescent="0.25">
      <c r="A19" s="1" t="s">
        <v>15</v>
      </c>
      <c r="B19" s="5"/>
      <c r="C19" s="7">
        <v>5924000</v>
      </c>
      <c r="D19" s="8">
        <f>C26</f>
        <v>5045000</v>
      </c>
      <c r="E19" s="7">
        <f>D26</f>
        <v>5045000</v>
      </c>
      <c r="F19" s="7">
        <f>E26</f>
        <v>5045000</v>
      </c>
      <c r="G19" s="7">
        <f>F26</f>
        <v>5045000</v>
      </c>
      <c r="H19" s="7">
        <f>G26</f>
        <v>5045000</v>
      </c>
      <c r="I19" s="5"/>
    </row>
    <row r="20" spans="1:9" x14ac:dyDescent="0.2">
      <c r="A20" s="16" t="s">
        <v>16</v>
      </c>
      <c r="B20" s="16"/>
      <c r="C20" s="30">
        <f>[3]Sheet1!$G$68</f>
        <v>564492.94449670741</v>
      </c>
      <c r="D20" s="16"/>
      <c r="E20" s="16"/>
      <c r="F20" s="16"/>
      <c r="G20" s="16"/>
      <c r="H20" s="16"/>
      <c r="I20" s="16"/>
    </row>
    <row r="21" spans="1:9" ht="13.5" thickBot="1" x14ac:dyDescent="0.25">
      <c r="A21" s="17"/>
      <c r="B21" s="17"/>
      <c r="C21" s="31"/>
      <c r="D21" s="17"/>
      <c r="E21" s="17"/>
      <c r="F21" s="17"/>
      <c r="G21" s="17"/>
      <c r="H21" s="17"/>
      <c r="I21" s="17"/>
    </row>
    <row r="22" spans="1:9" ht="30.75" thickBot="1" x14ac:dyDescent="0.25">
      <c r="A22" s="1" t="s">
        <v>17</v>
      </c>
      <c r="B22" s="5"/>
      <c r="C22" s="9">
        <f>[3]Sheet1!$G$69+[3]Sheet1!$H$61</f>
        <v>314507.05550329259</v>
      </c>
      <c r="D22" s="5"/>
      <c r="E22" s="5"/>
      <c r="F22" s="5"/>
      <c r="G22" s="5"/>
      <c r="H22" s="5"/>
      <c r="I22" s="5"/>
    </row>
    <row r="23" spans="1:9" ht="15.75" thickBot="1" x14ac:dyDescent="0.25">
      <c r="A23" s="1" t="s">
        <v>12</v>
      </c>
      <c r="B23" s="5"/>
      <c r="C23" s="5"/>
      <c r="D23" s="5"/>
      <c r="E23" s="5"/>
      <c r="F23" s="5"/>
      <c r="G23" s="5"/>
      <c r="H23" s="5"/>
      <c r="I23" s="5"/>
    </row>
    <row r="24" spans="1:9" ht="15.75" thickBot="1" x14ac:dyDescent="0.25">
      <c r="A24" s="1" t="s">
        <v>13</v>
      </c>
      <c r="B24" s="5"/>
      <c r="C24" s="5"/>
      <c r="D24" s="5"/>
      <c r="E24" s="5"/>
      <c r="F24" s="5"/>
      <c r="G24" s="5"/>
      <c r="H24" s="5"/>
      <c r="I24" s="5"/>
    </row>
    <row r="25" spans="1:9" ht="15.75" thickBot="1" x14ac:dyDescent="0.25">
      <c r="A25" s="1"/>
      <c r="B25" s="5"/>
      <c r="C25" s="5"/>
      <c r="D25" s="5"/>
      <c r="E25" s="5"/>
      <c r="F25" s="5"/>
      <c r="G25" s="5"/>
      <c r="H25" s="5"/>
      <c r="I25" s="5"/>
    </row>
    <row r="26" spans="1:9" ht="12.6" customHeight="1" x14ac:dyDescent="0.2">
      <c r="A26" s="18" t="s">
        <v>18</v>
      </c>
      <c r="B26" s="18"/>
      <c r="C26" s="20">
        <f>C19-C20-C22-C24+C23</f>
        <v>5045000</v>
      </c>
      <c r="D26" s="20">
        <f>D19-D20-D22-D24+D23</f>
        <v>5045000</v>
      </c>
      <c r="E26" s="20">
        <f t="shared" ref="E26:G26" si="0">E19-E20-E22-E24+E23</f>
        <v>5045000</v>
      </c>
      <c r="F26" s="20">
        <f t="shared" si="0"/>
        <v>5045000</v>
      </c>
      <c r="G26" s="20">
        <f t="shared" si="0"/>
        <v>5045000</v>
      </c>
      <c r="H26" s="20">
        <f>H19-H20-H22-H24+H23</f>
        <v>5045000</v>
      </c>
      <c r="I26" s="16"/>
    </row>
    <row r="27" spans="1:9" ht="12.95" customHeight="1" thickBot="1" x14ac:dyDescent="0.25">
      <c r="A27" s="19"/>
      <c r="B27" s="19"/>
      <c r="C27" s="19"/>
      <c r="D27" s="19"/>
      <c r="E27" s="19"/>
      <c r="F27" s="19"/>
      <c r="G27" s="19"/>
      <c r="H27" s="19"/>
      <c r="I27" s="17"/>
    </row>
    <row r="30" spans="1:9" x14ac:dyDescent="0.2">
      <c r="A30" t="s">
        <v>24</v>
      </c>
      <c r="B30" t="s">
        <v>33</v>
      </c>
      <c r="C30" t="s">
        <v>34</v>
      </c>
      <c r="D30" t="s">
        <v>35</v>
      </c>
    </row>
    <row r="31" spans="1:9" x14ac:dyDescent="0.2">
      <c r="A31" t="s">
        <v>25</v>
      </c>
      <c r="B31" t="s">
        <v>30</v>
      </c>
      <c r="C31" t="s">
        <v>31</v>
      </c>
      <c r="D31" t="s">
        <v>32</v>
      </c>
    </row>
    <row r="33" spans="1:5" x14ac:dyDescent="0.2">
      <c r="A33" t="s">
        <v>38</v>
      </c>
      <c r="B33" s="15">
        <f>[4]Comparison!$D$74</f>
        <v>2862720</v>
      </c>
      <c r="C33" s="15">
        <f>[5]Sheet1!$D$66</f>
        <v>1554435</v>
      </c>
      <c r="D33" s="15">
        <f>[5]Sheet1!$E$66</f>
        <v>-1254330</v>
      </c>
      <c r="E33" s="15"/>
    </row>
    <row r="34" spans="1:5" x14ac:dyDescent="0.2">
      <c r="B34" t="s">
        <v>35</v>
      </c>
      <c r="C34" t="s">
        <v>35</v>
      </c>
      <c r="D34" t="s">
        <v>35</v>
      </c>
    </row>
    <row r="35" spans="1:5" x14ac:dyDescent="0.2">
      <c r="A35" t="s">
        <v>37</v>
      </c>
    </row>
    <row r="36" spans="1:5" x14ac:dyDescent="0.2">
      <c r="A36" t="s">
        <v>36</v>
      </c>
      <c r="B36" s="14">
        <f>[5]Sheet1!$D$92</f>
        <v>182000</v>
      </c>
      <c r="C36" s="14">
        <f>[5]Sheet1!$E$92</f>
        <v>35000</v>
      </c>
    </row>
  </sheetData>
  <mergeCells count="21">
    <mergeCell ref="A4:A5"/>
    <mergeCell ref="C4:C6"/>
    <mergeCell ref="D4:I5"/>
    <mergeCell ref="A20:A21"/>
    <mergeCell ref="B20:B21"/>
    <mergeCell ref="C20:C21"/>
    <mergeCell ref="D20:D21"/>
    <mergeCell ref="E20:E21"/>
    <mergeCell ref="F20:F21"/>
    <mergeCell ref="G20:G21"/>
    <mergeCell ref="I26:I27"/>
    <mergeCell ref="H20:H21"/>
    <mergeCell ref="I20:I21"/>
    <mergeCell ref="A26:A27"/>
    <mergeCell ref="B26:B27"/>
    <mergeCell ref="C26:C27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8" orientation="landscape" verticalDpi="0" r:id="rId1"/>
  <headerFooter>
    <oddHeader>&amp;L&amp;20Dedicated Schools Grant&amp;C&amp;20 5 Year Planning Predictions&amp;R&amp;"Arial,Bold"&amp;18Item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Lorraine Elms</cp:lastModifiedBy>
  <cp:lastPrinted>2015-06-29T10:59:28Z</cp:lastPrinted>
  <dcterms:created xsi:type="dcterms:W3CDTF">2015-06-15T09:05:16Z</dcterms:created>
  <dcterms:modified xsi:type="dcterms:W3CDTF">2015-06-30T10:20:16Z</dcterms:modified>
</cp:coreProperties>
</file>